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0 Información www asotacgua com\AGOSTO 2020\Numeral 8\"/>
    </mc:Choice>
  </mc:AlternateContent>
  <bookViews>
    <workbookView xWindow="0" yWindow="0" windowWidth="20490" windowHeight="7905" activeTab="1"/>
  </bookViews>
  <sheets>
    <sheet name="CUATRIMESTRE ENERO - ABRIL 2020" sheetId="1" r:id="rId1"/>
    <sheet name="CUATRIMESTRE MAYO - AGOSTO 202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4" i="2" l="1"/>
  <c r="O134" i="2"/>
  <c r="N134" i="2"/>
  <c r="M134" i="2"/>
  <c r="L134" i="2"/>
  <c r="J134" i="2"/>
  <c r="I134" i="2"/>
  <c r="H134" i="2"/>
  <c r="G134" i="2"/>
  <c r="F134" i="2"/>
  <c r="E134" i="2"/>
  <c r="Q130" i="2"/>
  <c r="K129" i="2"/>
  <c r="J129" i="2"/>
  <c r="Q129" i="2" s="1"/>
  <c r="Q128" i="2"/>
  <c r="Q127" i="2"/>
  <c r="Q123" i="2"/>
  <c r="Q122" i="2"/>
  <c r="Q121" i="2"/>
  <c r="Q120" i="2"/>
  <c r="Q119" i="2"/>
  <c r="Q118" i="2"/>
  <c r="Q117" i="2"/>
  <c r="B111" i="2"/>
  <c r="B110" i="2"/>
  <c r="Q99" i="2"/>
  <c r="K99" i="2"/>
  <c r="Q98" i="2"/>
  <c r="Q97" i="2"/>
  <c r="Q96" i="2"/>
  <c r="Q95" i="2"/>
  <c r="K94" i="2"/>
  <c r="Q94" i="2" s="1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K79" i="2"/>
  <c r="Q79" i="2" s="1"/>
  <c r="Q78" i="2"/>
  <c r="Q77" i="2"/>
  <c r="K76" i="2"/>
  <c r="Q76" i="2" s="1"/>
  <c r="Q75" i="2"/>
  <c r="Q74" i="2"/>
  <c r="Q73" i="2"/>
  <c r="Q72" i="2"/>
  <c r="Q71" i="2"/>
  <c r="K70" i="2"/>
  <c r="Q70" i="2" s="1"/>
  <c r="Q69" i="2"/>
  <c r="Q68" i="2"/>
  <c r="Q67" i="2"/>
  <c r="Q66" i="2"/>
  <c r="Q65" i="2"/>
  <c r="Q64" i="2"/>
  <c r="K63" i="2"/>
  <c r="Q63" i="2" s="1"/>
  <c r="B57" i="2"/>
  <c r="B56" i="2"/>
  <c r="Q53" i="2"/>
  <c r="K51" i="2"/>
  <c r="Q51" i="2" s="1"/>
  <c r="Q50" i="2"/>
  <c r="Q49" i="2"/>
  <c r="Q48" i="2"/>
  <c r="Q47" i="2"/>
  <c r="K47" i="2"/>
  <c r="J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18" i="2"/>
  <c r="K17" i="2"/>
  <c r="Q17" i="2" s="1"/>
  <c r="Q16" i="2"/>
  <c r="Q15" i="2"/>
  <c r="Q14" i="2"/>
  <c r="Q13" i="2"/>
  <c r="Q12" i="2"/>
  <c r="Q11" i="2"/>
  <c r="K10" i="2"/>
  <c r="Q10" i="2" s="1"/>
  <c r="Q9" i="2"/>
  <c r="Q134" i="2" l="1"/>
  <c r="K134" i="2"/>
  <c r="P135" i="1" l="1"/>
  <c r="O135" i="1"/>
  <c r="N135" i="1"/>
  <c r="M135" i="1"/>
  <c r="L135" i="1"/>
  <c r="K135" i="1"/>
  <c r="J135" i="1"/>
  <c r="I135" i="1"/>
  <c r="H135" i="1"/>
  <c r="G135" i="1"/>
  <c r="F135" i="1"/>
  <c r="E135" i="1"/>
  <c r="Q131" i="1"/>
  <c r="Q130" i="1"/>
  <c r="Q129" i="1"/>
  <c r="Q128" i="1"/>
  <c r="Q127" i="1"/>
  <c r="Q123" i="1"/>
  <c r="Q122" i="1"/>
  <c r="Q121" i="1"/>
  <c r="Q120" i="1"/>
  <c r="Q119" i="1"/>
  <c r="Q118" i="1"/>
  <c r="Q117" i="1"/>
  <c r="B111" i="1"/>
  <c r="B11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B57" i="1"/>
  <c r="B56" i="1"/>
  <c r="Q53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18" i="1"/>
  <c r="Q17" i="1"/>
  <c r="Q16" i="1"/>
  <c r="Q15" i="1"/>
  <c r="Q14" i="1"/>
  <c r="Q13" i="1"/>
  <c r="Q12" i="1"/>
  <c r="Q11" i="1"/>
  <c r="Q10" i="1"/>
  <c r="Q9" i="1"/>
  <c r="Q135" i="1" s="1"/>
</calcChain>
</file>

<file path=xl/sharedStrings.xml><?xml version="1.0" encoding="utf-8"?>
<sst xmlns="http://schemas.openxmlformats.org/spreadsheetml/2006/main" count="462" uniqueCount="200">
  <si>
    <t>ASOCIACIÓN DEPORTIVA NACIONAL DE TIRO CON ARMAS DE CAZA</t>
  </si>
  <si>
    <t>GRUPO</t>
  </si>
  <si>
    <t>RENGLÓN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</si>
  <si>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</si>
  <si>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</si>
  <si>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</si>
  <si>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</si>
  <si>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</si>
  <si>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</si>
  <si>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</si>
  <si>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</si>
  <si>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</si>
  <si>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</si>
  <si>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</si>
  <si>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</si>
  <si>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</si>
  <si>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</si>
  <si>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EJECUTADO</t>
  </si>
  <si>
    <t>0</t>
  </si>
  <si>
    <t>SERVICIOS PERSONALES.</t>
  </si>
  <si>
    <t>011</t>
  </si>
  <si>
    <t>Personal Permanente</t>
  </si>
  <si>
    <t>014</t>
  </si>
  <si>
    <t>Complemento Calidad Profesional al Personal Permanente</t>
  </si>
  <si>
    <t>015</t>
  </si>
  <si>
    <t>Complementos Específicos al Personal Permanente</t>
  </si>
  <si>
    <t>035</t>
  </si>
  <si>
    <t>Retribuciones a Destajo</t>
  </si>
  <si>
    <t>041</t>
  </si>
  <si>
    <t>Servicios extraordinarios de personal permanente</t>
  </si>
  <si>
    <t>051</t>
  </si>
  <si>
    <t>Aporte patronal al IGSS</t>
  </si>
  <si>
    <t>052</t>
  </si>
  <si>
    <t>Aporte patronal al Intecap</t>
  </si>
  <si>
    <t>071</t>
  </si>
  <si>
    <t>Aguinaldo</t>
  </si>
  <si>
    <t>072</t>
  </si>
  <si>
    <t>Bonificación Anual (Bono 14)</t>
  </si>
  <si>
    <t>073</t>
  </si>
  <si>
    <t>Bono Vacacional</t>
  </si>
  <si>
    <t>SERVICIOS NO PERSONALES.</t>
  </si>
  <si>
    <t>111</t>
  </si>
  <si>
    <t>Energía Eléctrica</t>
  </si>
  <si>
    <t>113</t>
  </si>
  <si>
    <t>Telefonía</t>
  </si>
  <si>
    <t>114</t>
  </si>
  <si>
    <t>Correos y Telégrafos</t>
  </si>
  <si>
    <t>121</t>
  </si>
  <si>
    <t>Divulgación e Información</t>
  </si>
  <si>
    <t>122</t>
  </si>
  <si>
    <t>Impresión, Encuadernación y Reproducción</t>
  </si>
  <si>
    <t>131</t>
  </si>
  <si>
    <t>Viáticos en el Exterior</t>
  </si>
  <si>
    <t>135</t>
  </si>
  <si>
    <t>Otros Viáticos y Gastos Conexos</t>
  </si>
  <si>
    <t>141</t>
  </si>
  <si>
    <t>Transporte de Personas</t>
  </si>
  <si>
    <t>142</t>
  </si>
  <si>
    <t>Fletes</t>
  </si>
  <si>
    <t>143</t>
  </si>
  <si>
    <t>Almacenaje</t>
  </si>
  <si>
    <t>158</t>
  </si>
  <si>
    <t>Derechos Bienes Intangibles</t>
  </si>
  <si>
    <t>162</t>
  </si>
  <si>
    <t>Mantenimiento y Reparación de Equipo de Oficina</t>
  </si>
  <si>
    <t>164</t>
  </si>
  <si>
    <t>Mantenimiento y Reparación de Equipos Educacionales y Recreativos</t>
  </si>
  <si>
    <t>165</t>
  </si>
  <si>
    <t>Mantenimiento y Reparación de Medios de Transporte</t>
  </si>
  <si>
    <t>168</t>
  </si>
  <si>
    <t>Mantenimiento y Reparación de Equipo de Cómputo</t>
  </si>
  <si>
    <t>171</t>
  </si>
  <si>
    <t>Mantenimiento y Reparación de Edificios</t>
  </si>
  <si>
    <t>174</t>
  </si>
  <si>
    <t>Mantenimiento y Reparación de Instalaciones</t>
  </si>
  <si>
    <t>181</t>
  </si>
  <si>
    <t>Estudios, Invest. Proyectos Pre-Factibilidad y Factibilidad</t>
  </si>
  <si>
    <t>183</t>
  </si>
  <si>
    <t>Servicios Jurídicos</t>
  </si>
  <si>
    <t>184</t>
  </si>
  <si>
    <t>Servicios Económicos, Financieros, Contables y Auditoría</t>
  </si>
  <si>
    <t>185</t>
  </si>
  <si>
    <t>Servicios de Capacitación</t>
  </si>
  <si>
    <t>186</t>
  </si>
  <si>
    <t>Servicios de Informática y Sistemas Computarizados</t>
  </si>
  <si>
    <t>187</t>
  </si>
  <si>
    <t>Servicios por Actuaciones Artísticas y Deportivas</t>
  </si>
  <si>
    <t>188</t>
  </si>
  <si>
    <t>Servicios de Ingeniería, Arquitectura y Supervisión de Obras</t>
  </si>
  <si>
    <t>189</t>
  </si>
  <si>
    <t>Otros Estudios y Servicios</t>
  </si>
  <si>
    <t>191</t>
  </si>
  <si>
    <t>Primas y Gastos de Seguros y Fianzas</t>
  </si>
  <si>
    <t>194</t>
  </si>
  <si>
    <t>Gastos Bancarios, Comisiones y Otros Gastos</t>
  </si>
  <si>
    <t>195</t>
  </si>
  <si>
    <t>Impuestos Derechos y Tasas</t>
  </si>
  <si>
    <t>196</t>
  </si>
  <si>
    <t>Servicios de Atención y Protocolo</t>
  </si>
  <si>
    <t>197</t>
  </si>
  <si>
    <t>Servicios de Vigilancia</t>
  </si>
  <si>
    <t>199</t>
  </si>
  <si>
    <t>Otros Servicios</t>
  </si>
  <si>
    <t>MATERIALES Y SUMINISTROS.</t>
  </si>
  <si>
    <t>211</t>
  </si>
  <si>
    <t>Alimentos para Personas</t>
  </si>
  <si>
    <t>Productos Agroforestales, Madera, Corcho y sus Manufacturas</t>
  </si>
  <si>
    <t>Piedra, Arcilla y Arena</t>
  </si>
  <si>
    <t>Otros Minerales</t>
  </si>
  <si>
    <t>232</t>
  </si>
  <si>
    <t>Acabados Textiles</t>
  </si>
  <si>
    <t>233</t>
  </si>
  <si>
    <t>Prendas de Vestir</t>
  </si>
  <si>
    <t>241</t>
  </si>
  <si>
    <t>Papel de Escritorio</t>
  </si>
  <si>
    <t>243</t>
  </si>
  <si>
    <t>Productos de Papel o Cartón</t>
  </si>
  <si>
    <t>244</t>
  </si>
  <si>
    <t>Productos de Artes Gráficas</t>
  </si>
  <si>
    <t>245</t>
  </si>
  <si>
    <t>Libros Revistas y Periódicos</t>
  </si>
  <si>
    <t>253</t>
  </si>
  <si>
    <t>Llantas y Neumáticos</t>
  </si>
  <si>
    <t>254</t>
  </si>
  <si>
    <t>Artículos de Caucho</t>
  </si>
  <si>
    <t>261</t>
  </si>
  <si>
    <t>Elementos y Compuestos Químicos</t>
  </si>
  <si>
    <t>262</t>
  </si>
  <si>
    <t>Combustibles y Lubricantes</t>
  </si>
  <si>
    <t>266</t>
  </si>
  <si>
    <t>Productos Medicinales y Farmacéuticos</t>
  </si>
  <si>
    <t>267</t>
  </si>
  <si>
    <t>Tintes, Pinturas y Colorantes</t>
  </si>
  <si>
    <t>268</t>
  </si>
  <si>
    <t>Productos Plásticos, Nylon, Vinil y PVC</t>
  </si>
  <si>
    <t>269</t>
  </si>
  <si>
    <t>Otros Productos Químicos y Conexos</t>
  </si>
  <si>
    <t>271</t>
  </si>
  <si>
    <t>Productos de Arcilla</t>
  </si>
  <si>
    <t>Productos de Vidrio</t>
  </si>
  <si>
    <t>273</t>
  </si>
  <si>
    <t>Productos de Loza y Porcelana</t>
  </si>
  <si>
    <t>Cemento</t>
  </si>
  <si>
    <t>Productos de Cemento, Pómez, Asbesto y Yeso</t>
  </si>
  <si>
    <t>Otros Productos de Minerales no Metálicos</t>
  </si>
  <si>
    <t>Productos Siderúrgicos</t>
  </si>
  <si>
    <t>283</t>
  </si>
  <si>
    <t>Productos de Metal y sus Aleaciones</t>
  </si>
  <si>
    <t>284</t>
  </si>
  <si>
    <t>Estructuras Metálicas Acabadas</t>
  </si>
  <si>
    <t>285</t>
  </si>
  <si>
    <t>Materiales y Equipos Diversos (Munic)</t>
  </si>
  <si>
    <t>Herramientas Menores</t>
  </si>
  <si>
    <t>Otros Productos Metálicos</t>
  </si>
  <si>
    <t>291</t>
  </si>
  <si>
    <t>Útiles de Oficina</t>
  </si>
  <si>
    <t>292</t>
  </si>
  <si>
    <t>Productos Sanitarios, de Limpieza y de Uso Personal</t>
  </si>
  <si>
    <t>294</t>
  </si>
  <si>
    <t>Útiles Deportivos y Recreativos</t>
  </si>
  <si>
    <t>296</t>
  </si>
  <si>
    <t>Utiles de Cocina y Comedor</t>
  </si>
  <si>
    <t>297</t>
  </si>
  <si>
    <t>Materiales, Productos y Accesorios Eléctricos, Cableado Estructurado de Redes Informáticas y Telefónicas</t>
  </si>
  <si>
    <t>298</t>
  </si>
  <si>
    <t>Accesorios y Repuestos en General</t>
  </si>
  <si>
    <t>299</t>
  </si>
  <si>
    <t>Otros Materiales y Suministros</t>
  </si>
  <si>
    <t>PROPIEDAD, PLANTA, EQUIPO E INTANGIBLES.</t>
  </si>
  <si>
    <t>322</t>
  </si>
  <si>
    <t>Mobiliario y Equipo de Oficina</t>
  </si>
  <si>
    <t>323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</si>
  <si>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</si>
  <si>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</si>
  <si>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</si>
  <si>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</si>
  <si>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</si>
  <si>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329</t>
  </si>
  <si>
    <t>Otras Maquinarias y Equipos</t>
  </si>
  <si>
    <t>332</t>
  </si>
  <si>
    <t>Construcciones de Bienes Nacionales de Uso no Común</t>
  </si>
  <si>
    <t>TRANSFERENCIAS CORRIENTES.</t>
  </si>
  <si>
    <t>413</t>
  </si>
  <si>
    <t>Indemnizaciones al Personal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</si>
  <si>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</si>
  <si>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</si>
  <si>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</si>
  <si>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</si>
  <si>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</si>
  <si>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</si>
  <si>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Transferencias a Organismos  Internacionales</t>
  </si>
  <si>
    <t>Guatemala, 13 de Mayo de 2020</t>
  </si>
  <si>
    <t>MARCO ANTONIO GÓMEZ ESTRADA</t>
  </si>
  <si>
    <t>ELMER ARTURO VENTURA</t>
  </si>
  <si>
    <t xml:space="preserve">TESORERO                       </t>
  </si>
  <si>
    <t>COORDINADOR ADMINISTRATIVO FINANCIERO</t>
  </si>
  <si>
    <t>EJECUCIÓN PRESUPUESTARIA CUATRIMESTRAL DEL 01 DE ENERO AL 30 DE ABRIL DE 2020</t>
  </si>
  <si>
    <t>ANEXO EJECUCIÓN PRESUPUESTARIA DEL 01 DE ENERO AL 31 DE AGOSTO DE 2020</t>
  </si>
  <si>
    <t>JORGE AUGUSTO CONTRERAS ROLDÁN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</si>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</sst>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Latha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sz val="8"/>
      <name val="Latha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Latha"/>
      <family val="2"/>
    </font>
    <font>
      <b/>
      <sz val="9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/>
    <xf numFmtId="164" fontId="2" fillId="0" borderId="0" xfId="2" applyNumberFormat="1" applyFont="1" applyFill="1"/>
    <xf numFmtId="0" fontId="3" fillId="0" borderId="0" xfId="0" applyFont="1" applyFill="1" applyAlignment="1"/>
    <xf numFmtId="43" fontId="4" fillId="0" borderId="0" xfId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164" fontId="5" fillId="0" borderId="0" xfId="2" applyNumberFormat="1" applyFont="1" applyFill="1"/>
    <xf numFmtId="0" fontId="3" fillId="0" borderId="0" xfId="0" applyFont="1" applyFill="1"/>
    <xf numFmtId="0" fontId="4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49" fontId="7" fillId="0" borderId="2" xfId="2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49" fontId="7" fillId="0" borderId="2" xfId="2" applyNumberFormat="1" applyFont="1" applyFill="1" applyBorder="1" applyAlignment="1">
      <alignment horizontal="center" vertical="center"/>
    </xf>
    <xf numFmtId="0" fontId="4" fillId="0" borderId="3" xfId="1" quotePrefix="1" applyNumberFormat="1" applyFont="1" applyFill="1" applyBorder="1" applyAlignment="1">
      <alignment horizontal="center"/>
    </xf>
    <xf numFmtId="43" fontId="8" fillId="0" borderId="3" xfId="1" applyFont="1" applyFill="1" applyBorder="1"/>
    <xf numFmtId="0" fontId="4" fillId="0" borderId="3" xfId="1" applyNumberFormat="1" applyFont="1" applyFill="1" applyBorder="1"/>
    <xf numFmtId="0" fontId="8" fillId="0" borderId="3" xfId="1" quotePrefix="1" applyNumberFormat="1" applyFont="1" applyFill="1" applyBorder="1" applyAlignment="1">
      <alignment horizontal="center"/>
    </xf>
    <xf numFmtId="43" fontId="8" fillId="0" borderId="3" xfId="1" quotePrefix="1" applyFont="1" applyFill="1" applyBorder="1" applyAlignment="1">
      <alignment horizontal="center"/>
    </xf>
    <xf numFmtId="0" fontId="8" fillId="0" borderId="3" xfId="1" applyNumberFormat="1" applyFont="1" applyFill="1" applyBorder="1"/>
    <xf numFmtId="43" fontId="3" fillId="0" borderId="0" xfId="1" applyFont="1" applyFill="1"/>
    <xf numFmtId="0" fontId="5" fillId="0" borderId="0" xfId="0" applyFont="1" applyFill="1"/>
    <xf numFmtId="43" fontId="9" fillId="0" borderId="0" xfId="1" applyFont="1" applyFill="1" applyAlignment="1">
      <alignment vertical="center"/>
    </xf>
    <xf numFmtId="0" fontId="4" fillId="0" borderId="3" xfId="1" applyNumberFormat="1" applyFont="1" applyFill="1" applyBorder="1" applyAlignment="1">
      <alignment vertical="center"/>
    </xf>
    <xf numFmtId="43" fontId="4" fillId="0" borderId="3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vertical="center"/>
    </xf>
    <xf numFmtId="164" fontId="10" fillId="0" borderId="0" xfId="2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3" xfId="1" applyNumberFormat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/>
    <xf numFmtId="0" fontId="4" fillId="0" borderId="3" xfId="1" applyNumberFormat="1" applyFont="1" applyFill="1" applyBorder="1" applyAlignment="1">
      <alignment horizontal="center"/>
    </xf>
    <xf numFmtId="0" fontId="8" fillId="0" borderId="3" xfId="1" quotePrefix="1" applyNumberFormat="1" applyFont="1" applyFill="1" applyBorder="1"/>
    <xf numFmtId="0" fontId="3" fillId="0" borderId="0" xfId="0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43" fontId="8" fillId="0" borderId="0" xfId="1" applyFont="1" applyFill="1" applyBorder="1"/>
    <xf numFmtId="43" fontId="8" fillId="0" borderId="0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/>
    </xf>
    <xf numFmtId="43" fontId="5" fillId="0" borderId="3" xfId="1" applyFont="1" applyFill="1" applyBorder="1"/>
    <xf numFmtId="0" fontId="8" fillId="0" borderId="6" xfId="1" applyNumberFormat="1" applyFont="1" applyFill="1" applyBorder="1"/>
    <xf numFmtId="43" fontId="8" fillId="0" borderId="6" xfId="1" applyFont="1" applyFill="1" applyBorder="1" applyAlignment="1">
      <alignment horizontal="center"/>
    </xf>
    <xf numFmtId="43" fontId="4" fillId="0" borderId="6" xfId="1" applyFont="1" applyFill="1" applyBorder="1"/>
    <xf numFmtId="43" fontId="4" fillId="0" borderId="7" xfId="1" applyFont="1" applyFill="1" applyBorder="1"/>
    <xf numFmtId="43" fontId="8" fillId="0" borderId="0" xfId="1" applyFont="1" applyFill="1"/>
    <xf numFmtId="43" fontId="8" fillId="0" borderId="8" xfId="1" applyFont="1" applyFill="1" applyBorder="1"/>
    <xf numFmtId="43" fontId="8" fillId="0" borderId="0" xfId="1" applyFont="1" applyFill="1" applyAlignment="1">
      <alignment horizontal="center"/>
    </xf>
    <xf numFmtId="43" fontId="5" fillId="0" borderId="9" xfId="1" applyFont="1" applyFill="1" applyBorder="1"/>
    <xf numFmtId="0" fontId="8" fillId="0" borderId="0" xfId="0" applyFont="1" applyFill="1"/>
    <xf numFmtId="43" fontId="5" fillId="0" borderId="0" xfId="1" applyFont="1" applyFill="1" applyBorder="1"/>
    <xf numFmtId="43" fontId="8" fillId="0" borderId="0" xfId="1" applyFont="1" applyFill="1" applyAlignment="1">
      <alignment horizontal="left" indent="5"/>
    </xf>
    <xf numFmtId="43" fontId="8" fillId="0" borderId="0" xfId="1" applyFont="1" applyFill="1" applyAlignment="1"/>
    <xf numFmtId="0" fontId="5" fillId="0" borderId="0" xfId="0" applyFont="1" applyFill="1" applyAlignment="1">
      <alignment horizontal="left"/>
    </xf>
    <xf numFmtId="49" fontId="7" fillId="0" borderId="1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43" fontId="4" fillId="0" borderId="6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43" fontId="11" fillId="0" borderId="0" xfId="1" applyFont="1" applyFill="1" applyAlignment="1">
      <alignment horizontal="left" indent="3"/>
    </xf>
    <xf numFmtId="43" fontId="11" fillId="0" borderId="0" xfId="1" applyFont="1" applyFill="1" applyAlignment="1">
      <alignment horizontal="left" indent="5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workbookViewId="0">
      <selection activeCell="D32" sqref="D32"/>
    </sheetView>
  </sheetViews>
  <sheetFormatPr baseColWidth="10" defaultColWidth="11.42578125" defaultRowHeight="11.25"/>
  <cols>
    <col min="1" max="1" width="0.85546875" style="1" customWidth="1"/>
    <col min="2" max="2" width="3.7109375" style="1" customWidth="1"/>
    <col min="3" max="3" width="5.7109375" style="1" customWidth="1"/>
    <col min="4" max="4" width="30.7109375" style="1" customWidth="1"/>
    <col min="5" max="16" width="11.7109375" style="1" customWidth="1"/>
    <col min="17" max="17" width="12.5703125" style="1" customWidth="1"/>
    <col min="18" max="19" width="11.42578125" style="2"/>
    <col min="20" max="16384" width="11.42578125" style="1"/>
  </cols>
  <sheetData>
    <row r="1" spans="1:19" ht="12" customHeight="1"/>
    <row r="2" spans="1:19" s="6" customFormat="1" ht="15" customHeight="1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</row>
    <row r="3" spans="1:19" s="6" customFormat="1" ht="15" customHeight="1">
      <c r="A3" s="7"/>
      <c r="B3" s="5" t="s">
        <v>196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9" s="6" customFormat="1" ht="12" customHeight="1">
      <c r="A4" s="7"/>
      <c r="B4" s="5"/>
      <c r="C4" s="5"/>
      <c r="D4" s="8"/>
      <c r="E4" s="5"/>
      <c r="F4" s="5"/>
      <c r="G4" s="5"/>
      <c r="H4" s="5"/>
      <c r="I4" s="9"/>
      <c r="J4" s="9"/>
      <c r="K4" s="9"/>
      <c r="L4" s="5"/>
      <c r="M4" s="5"/>
      <c r="N4" s="5"/>
      <c r="O4" s="5"/>
      <c r="P4" s="5"/>
      <c r="Q4" s="5"/>
    </row>
    <row r="5" spans="1:19" s="2" customFormat="1" ht="15" customHeight="1">
      <c r="A5" s="10"/>
      <c r="B5" s="61" t="s">
        <v>1</v>
      </c>
      <c r="C5" s="63" t="s">
        <v>2</v>
      </c>
      <c r="D5" s="63" t="s">
        <v>3</v>
      </c>
      <c r="E5" s="61" t="s">
        <v>4</v>
      </c>
      <c r="F5" s="61" t="s">
        <v>5</v>
      </c>
      <c r="G5" s="61" t="s">
        <v>6</v>
      </c>
      <c r="H5" s="61" t="s">
        <v>7</v>
      </c>
      <c r="I5" s="61" t="s">
        <v>8</v>
      </c>
      <c r="J5" s="59" t="s">
        <v>9</v>
      </c>
      <c r="K5" s="59" t="s">
        <v>10</v>
      </c>
      <c r="L5" s="59" t="s">
        <v>11</v>
      </c>
      <c r="M5" s="59" t="s">
        <v>12</v>
      </c>
      <c r="N5" s="59" t="s">
        <v>13</v>
      </c>
      <c r="O5" s="61" t="s">
        <v>14</v>
      </c>
      <c r="P5" s="59" t="s">
        <v>15</v>
      </c>
      <c r="Q5" s="11" t="s">
        <v>16</v>
      </c>
    </row>
    <row r="6" spans="1:19" s="2" customFormat="1">
      <c r="A6" s="10"/>
      <c r="B6" s="62"/>
      <c r="C6" s="64"/>
      <c r="D6" s="64"/>
      <c r="E6" s="62"/>
      <c r="F6" s="62"/>
      <c r="G6" s="62"/>
      <c r="H6" s="62"/>
      <c r="I6" s="62"/>
      <c r="J6" s="60"/>
      <c r="K6" s="60"/>
      <c r="L6" s="60"/>
      <c r="M6" s="60"/>
      <c r="N6" s="60"/>
      <c r="O6" s="62"/>
      <c r="P6" s="60"/>
      <c r="Q6" s="12" t="s">
        <v>17</v>
      </c>
    </row>
    <row r="7" spans="1:19" s="2" customFormat="1" ht="12.95" customHeight="1">
      <c r="A7" s="10"/>
      <c r="B7" s="13"/>
      <c r="C7" s="14"/>
      <c r="D7" s="14"/>
      <c r="E7" s="13"/>
      <c r="F7" s="13"/>
      <c r="G7" s="13"/>
      <c r="H7" s="13"/>
      <c r="I7" s="13"/>
      <c r="J7" s="15"/>
      <c r="K7" s="15"/>
      <c r="L7" s="15"/>
      <c r="M7" s="15"/>
      <c r="N7" s="15"/>
      <c r="O7" s="13"/>
      <c r="P7" s="15"/>
      <c r="Q7" s="12"/>
    </row>
    <row r="8" spans="1:19" s="6" customFormat="1" ht="12.95" customHeight="1">
      <c r="A8" s="7"/>
      <c r="B8" s="16" t="s">
        <v>18</v>
      </c>
      <c r="C8" s="17"/>
      <c r="D8" s="18" t="s">
        <v>19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9" s="6" customFormat="1" ht="12.95" customHeight="1">
      <c r="A9" s="7"/>
      <c r="B9" s="19"/>
      <c r="C9" s="20" t="s">
        <v>20</v>
      </c>
      <c r="D9" s="21" t="s">
        <v>21</v>
      </c>
      <c r="E9" s="17">
        <v>63528.1</v>
      </c>
      <c r="F9" s="17">
        <v>63528.1</v>
      </c>
      <c r="G9" s="17">
        <v>63528.099999999991</v>
      </c>
      <c r="H9" s="17">
        <v>62946.1</v>
      </c>
      <c r="I9" s="17"/>
      <c r="J9" s="17"/>
      <c r="K9" s="17"/>
      <c r="L9" s="17"/>
      <c r="M9" s="17"/>
      <c r="N9" s="17"/>
      <c r="O9" s="17"/>
      <c r="P9" s="17"/>
      <c r="Q9" s="17">
        <f t="shared" ref="Q9:Q18" si="0">SUM(E9:P9)</f>
        <v>253530.4</v>
      </c>
    </row>
    <row r="10" spans="1:19" s="6" customFormat="1" ht="12.95" customHeight="1">
      <c r="A10" s="7"/>
      <c r="B10" s="19"/>
      <c r="C10" s="20" t="s">
        <v>22</v>
      </c>
      <c r="D10" s="21" t="s">
        <v>23</v>
      </c>
      <c r="E10" s="17">
        <v>375</v>
      </c>
      <c r="F10" s="17">
        <v>375</v>
      </c>
      <c r="G10" s="17">
        <v>375</v>
      </c>
      <c r="H10" s="17">
        <v>750</v>
      </c>
      <c r="I10" s="17"/>
      <c r="J10" s="17"/>
      <c r="K10" s="17"/>
      <c r="L10" s="17"/>
      <c r="M10" s="17"/>
      <c r="N10" s="17"/>
      <c r="O10" s="17"/>
      <c r="P10" s="17"/>
      <c r="Q10" s="17">
        <f t="shared" si="0"/>
        <v>1875</v>
      </c>
    </row>
    <row r="11" spans="1:19" s="6" customFormat="1" ht="12.95" customHeight="1">
      <c r="A11" s="7"/>
      <c r="B11" s="19"/>
      <c r="C11" s="20" t="s">
        <v>24</v>
      </c>
      <c r="D11" s="21" t="s">
        <v>25</v>
      </c>
      <c r="E11" s="17">
        <v>22050</v>
      </c>
      <c r="F11" s="17">
        <v>22050</v>
      </c>
      <c r="G11" s="17">
        <v>22050</v>
      </c>
      <c r="H11" s="17">
        <v>21623.97</v>
      </c>
      <c r="I11" s="17"/>
      <c r="J11" s="17"/>
      <c r="K11" s="17"/>
      <c r="L11" s="17"/>
      <c r="M11" s="17"/>
      <c r="N11" s="17"/>
      <c r="O11" s="17"/>
      <c r="P11" s="17"/>
      <c r="Q11" s="17">
        <f t="shared" si="0"/>
        <v>87773.97</v>
      </c>
    </row>
    <row r="12" spans="1:19" s="6" customFormat="1" ht="12.95" customHeight="1">
      <c r="A12" s="22"/>
      <c r="B12" s="19"/>
      <c r="C12" s="20" t="s">
        <v>26</v>
      </c>
      <c r="D12" s="21" t="s">
        <v>27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  <c r="Q12" s="17">
        <f t="shared" si="0"/>
        <v>0</v>
      </c>
    </row>
    <row r="13" spans="1:19" s="6" customFormat="1" ht="12.95" customHeight="1">
      <c r="A13" s="22"/>
      <c r="B13" s="19"/>
      <c r="C13" s="20" t="s">
        <v>28</v>
      </c>
      <c r="D13" s="21" t="s">
        <v>29</v>
      </c>
      <c r="E13" s="17">
        <v>1834.72</v>
      </c>
      <c r="F13" s="17">
        <v>3413.5199999999995</v>
      </c>
      <c r="G13" s="17">
        <v>1261.6499999999996</v>
      </c>
      <c r="H13" s="17"/>
      <c r="I13" s="17"/>
      <c r="J13" s="17"/>
      <c r="K13" s="17"/>
      <c r="L13" s="17"/>
      <c r="M13" s="17"/>
      <c r="N13" s="17"/>
      <c r="O13" s="17"/>
      <c r="P13" s="17"/>
      <c r="Q13" s="17">
        <f t="shared" si="0"/>
        <v>6509.8899999999994</v>
      </c>
    </row>
    <row r="14" spans="1:19" s="6" customFormat="1" ht="12.95" customHeight="1">
      <c r="A14" s="22"/>
      <c r="B14" s="19"/>
      <c r="C14" s="20" t="s">
        <v>30</v>
      </c>
      <c r="D14" s="21" t="s">
        <v>31</v>
      </c>
      <c r="E14" s="17">
        <v>6974.21</v>
      </c>
      <c r="F14" s="17">
        <v>7142.670000000001</v>
      </c>
      <c r="G14" s="17">
        <v>6913.07</v>
      </c>
      <c r="H14" s="17">
        <v>7113.15</v>
      </c>
      <c r="I14" s="17"/>
      <c r="J14" s="17"/>
      <c r="K14" s="17"/>
      <c r="L14" s="17"/>
      <c r="M14" s="17"/>
      <c r="N14" s="17"/>
      <c r="O14" s="17"/>
      <c r="P14" s="17"/>
      <c r="Q14" s="17">
        <f t="shared" si="0"/>
        <v>28143.1</v>
      </c>
    </row>
    <row r="15" spans="1:19" s="6" customFormat="1" ht="12.95" customHeight="1">
      <c r="A15" s="22"/>
      <c r="B15" s="19"/>
      <c r="C15" s="20" t="s">
        <v>32</v>
      </c>
      <c r="D15" s="21" t="s">
        <v>33</v>
      </c>
      <c r="E15" s="17">
        <v>653.63</v>
      </c>
      <c r="F15" s="17">
        <v>669.42</v>
      </c>
      <c r="G15" s="17">
        <v>647.89999999999986</v>
      </c>
      <c r="H15" s="17">
        <v>666.65</v>
      </c>
      <c r="I15" s="17"/>
      <c r="J15" s="17"/>
      <c r="K15" s="17"/>
      <c r="L15" s="17"/>
      <c r="M15" s="17"/>
      <c r="N15" s="17"/>
      <c r="O15" s="17"/>
      <c r="P15" s="17"/>
      <c r="Q15" s="17">
        <f t="shared" si="0"/>
        <v>2637.6</v>
      </c>
    </row>
    <row r="16" spans="1:19" s="23" customFormat="1" ht="12.95" customHeight="1">
      <c r="A16" s="22"/>
      <c r="B16" s="19"/>
      <c r="C16" s="20" t="s">
        <v>34</v>
      </c>
      <c r="D16" s="21" t="s">
        <v>35</v>
      </c>
      <c r="E16" s="17">
        <v>0</v>
      </c>
      <c r="F16" s="17">
        <v>0</v>
      </c>
      <c r="G16" s="17">
        <v>0</v>
      </c>
      <c r="H16" s="17">
        <v>2868.5</v>
      </c>
      <c r="I16" s="17"/>
      <c r="J16" s="17"/>
      <c r="K16" s="17"/>
      <c r="L16" s="17"/>
      <c r="M16" s="17"/>
      <c r="N16" s="17"/>
      <c r="O16" s="17"/>
      <c r="P16" s="17"/>
      <c r="Q16" s="17">
        <f t="shared" si="0"/>
        <v>2868.5</v>
      </c>
      <c r="R16" s="6"/>
      <c r="S16" s="6"/>
    </row>
    <row r="17" spans="1:19" s="23" customFormat="1" ht="12.95" customHeight="1">
      <c r="A17" s="22"/>
      <c r="B17" s="19"/>
      <c r="C17" s="20" t="s">
        <v>36</v>
      </c>
      <c r="D17" s="21" t="s">
        <v>37</v>
      </c>
      <c r="E17" s="17">
        <v>0</v>
      </c>
      <c r="F17" s="17">
        <v>0</v>
      </c>
      <c r="G17" s="17">
        <v>0</v>
      </c>
      <c r="H17" s="17">
        <v>6465.89</v>
      </c>
      <c r="I17" s="17"/>
      <c r="J17" s="17"/>
      <c r="K17" s="17"/>
      <c r="L17" s="17"/>
      <c r="M17" s="17"/>
      <c r="N17" s="17"/>
      <c r="O17" s="17"/>
      <c r="P17" s="17"/>
      <c r="Q17" s="17">
        <f t="shared" si="0"/>
        <v>6465.89</v>
      </c>
      <c r="R17" s="6"/>
      <c r="S17" s="6"/>
    </row>
    <row r="18" spans="1:19" s="23" customFormat="1" ht="12.95" customHeight="1">
      <c r="A18" s="22"/>
      <c r="B18" s="19"/>
      <c r="C18" s="20" t="s">
        <v>38</v>
      </c>
      <c r="D18" s="21" t="s">
        <v>39</v>
      </c>
      <c r="E18" s="17">
        <v>0</v>
      </c>
      <c r="F18" s="17">
        <v>0</v>
      </c>
      <c r="G18" s="17">
        <v>0</v>
      </c>
      <c r="H18" s="17">
        <v>99.73</v>
      </c>
      <c r="I18" s="17"/>
      <c r="J18" s="17"/>
      <c r="K18" s="17"/>
      <c r="L18" s="17"/>
      <c r="M18" s="17"/>
      <c r="N18" s="17"/>
      <c r="O18" s="17"/>
      <c r="P18" s="17"/>
      <c r="Q18" s="17">
        <f t="shared" si="0"/>
        <v>99.73</v>
      </c>
      <c r="R18" s="6"/>
      <c r="S18" s="6"/>
    </row>
    <row r="19" spans="1:19" s="23" customFormat="1" ht="12.95" customHeight="1">
      <c r="A19" s="22"/>
      <c r="B19" s="19"/>
      <c r="C19" s="20"/>
      <c r="D19" s="21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6"/>
      <c r="S19" s="6"/>
    </row>
    <row r="20" spans="1:19" s="29" customFormat="1" ht="12.95" customHeight="1">
      <c r="A20" s="24"/>
      <c r="B20" s="25">
        <v>1</v>
      </c>
      <c r="C20" s="26"/>
      <c r="D20" s="25" t="s">
        <v>40</v>
      </c>
      <c r="E20" s="27"/>
      <c r="F20" s="17"/>
      <c r="G20" s="27"/>
      <c r="H20" s="17"/>
      <c r="I20" s="27"/>
      <c r="J20" s="17"/>
      <c r="K20" s="27"/>
      <c r="L20" s="27"/>
      <c r="M20" s="27"/>
      <c r="N20" s="27"/>
      <c r="O20" s="27"/>
      <c r="P20" s="27"/>
      <c r="Q20" s="27"/>
      <c r="R20" s="28"/>
      <c r="S20" s="28"/>
    </row>
    <row r="21" spans="1:19" s="23" customFormat="1" ht="12.95" customHeight="1">
      <c r="A21" s="22"/>
      <c r="B21" s="19"/>
      <c r="C21" s="30" t="s">
        <v>41</v>
      </c>
      <c r="D21" s="21" t="s">
        <v>42</v>
      </c>
      <c r="E21" s="17">
        <v>388.31</v>
      </c>
      <c r="F21" s="17">
        <v>824.38000000000011</v>
      </c>
      <c r="G21" s="17">
        <v>719.11000000000013</v>
      </c>
      <c r="H21" s="17">
        <v>304.54000000000002</v>
      </c>
      <c r="I21" s="17"/>
      <c r="J21" s="17"/>
      <c r="K21" s="17"/>
      <c r="L21" s="17"/>
      <c r="M21" s="17"/>
      <c r="N21" s="17"/>
      <c r="O21" s="17"/>
      <c r="P21" s="17"/>
      <c r="Q21" s="17">
        <f t="shared" ref="Q21:Q47" si="1">SUM(E21:P21)</f>
        <v>2236.34</v>
      </c>
      <c r="R21" s="6"/>
      <c r="S21" s="6"/>
    </row>
    <row r="22" spans="1:19" s="23" customFormat="1" ht="12.95" customHeight="1">
      <c r="A22" s="22"/>
      <c r="B22" s="21"/>
      <c r="C22" s="30" t="s">
        <v>43</v>
      </c>
      <c r="D22" s="21" t="s">
        <v>44</v>
      </c>
      <c r="E22" s="17">
        <v>3080.3900000000003</v>
      </c>
      <c r="F22" s="17">
        <v>1996.6899999999996</v>
      </c>
      <c r="G22" s="17">
        <v>2074.5500000000002</v>
      </c>
      <c r="H22" s="17">
        <v>1450.71</v>
      </c>
      <c r="I22" s="17"/>
      <c r="J22" s="17"/>
      <c r="K22" s="17"/>
      <c r="L22" s="17"/>
      <c r="M22" s="17"/>
      <c r="N22" s="17"/>
      <c r="O22" s="17"/>
      <c r="P22" s="17"/>
      <c r="Q22" s="17">
        <f t="shared" si="1"/>
        <v>8602.34</v>
      </c>
      <c r="R22" s="6"/>
      <c r="S22" s="6"/>
    </row>
    <row r="23" spans="1:19" s="23" customFormat="1" ht="12.95" customHeight="1">
      <c r="A23" s="22"/>
      <c r="B23" s="21"/>
      <c r="C23" s="30" t="s">
        <v>45</v>
      </c>
      <c r="D23" s="21" t="s">
        <v>46</v>
      </c>
      <c r="E23" s="17">
        <v>135</v>
      </c>
      <c r="F23" s="17">
        <v>0</v>
      </c>
      <c r="G23" s="17"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17">
        <f t="shared" si="1"/>
        <v>135</v>
      </c>
      <c r="R23" s="6"/>
      <c r="S23" s="6"/>
    </row>
    <row r="24" spans="1:19" s="23" customFormat="1" ht="12.95" customHeight="1">
      <c r="A24" s="22"/>
      <c r="B24" s="21"/>
      <c r="C24" s="30" t="s">
        <v>47</v>
      </c>
      <c r="D24" s="21" t="s">
        <v>48</v>
      </c>
      <c r="E24" s="17">
        <v>2040</v>
      </c>
      <c r="F24" s="17">
        <v>871.92999999999984</v>
      </c>
      <c r="G24" s="17">
        <v>2207.6800000000007</v>
      </c>
      <c r="H24" s="17"/>
      <c r="I24" s="17"/>
      <c r="J24" s="17"/>
      <c r="K24" s="17"/>
      <c r="L24" s="17"/>
      <c r="M24" s="17"/>
      <c r="N24" s="17"/>
      <c r="O24" s="17"/>
      <c r="P24" s="17"/>
      <c r="Q24" s="17">
        <f t="shared" si="1"/>
        <v>5119.6100000000006</v>
      </c>
      <c r="R24" s="6"/>
      <c r="S24" s="6"/>
    </row>
    <row r="25" spans="1:19" s="23" customFormat="1" ht="12.95" customHeight="1">
      <c r="A25" s="22"/>
      <c r="B25" s="21"/>
      <c r="C25" s="30" t="s">
        <v>49</v>
      </c>
      <c r="D25" s="21" t="s">
        <v>50</v>
      </c>
      <c r="E25" s="17">
        <v>36</v>
      </c>
      <c r="F25" s="17">
        <v>165</v>
      </c>
      <c r="G25" s="17">
        <v>229.75</v>
      </c>
      <c r="H25" s="17">
        <v>40</v>
      </c>
      <c r="I25" s="17"/>
      <c r="J25" s="17"/>
      <c r="K25" s="17"/>
      <c r="L25" s="17"/>
      <c r="M25" s="17"/>
      <c r="N25" s="17"/>
      <c r="O25" s="17"/>
      <c r="P25" s="17"/>
      <c r="Q25" s="17">
        <f t="shared" si="1"/>
        <v>470.75</v>
      </c>
      <c r="R25" s="6"/>
      <c r="S25" s="6"/>
    </row>
    <row r="26" spans="1:19" s="23" customFormat="1" ht="12.95" customHeight="1">
      <c r="A26" s="22"/>
      <c r="B26" s="21"/>
      <c r="C26" s="30" t="s">
        <v>51</v>
      </c>
      <c r="D26" s="21" t="s">
        <v>52</v>
      </c>
      <c r="E26" s="17">
        <v>0</v>
      </c>
      <c r="F26" s="17">
        <v>0</v>
      </c>
      <c r="G26" s="17">
        <v>242364.35</v>
      </c>
      <c r="H26" s="17"/>
      <c r="I26" s="17"/>
      <c r="J26" s="17"/>
      <c r="K26" s="17"/>
      <c r="L26" s="17"/>
      <c r="M26" s="17"/>
      <c r="N26" s="17"/>
      <c r="O26" s="17"/>
      <c r="P26" s="17"/>
      <c r="Q26" s="17">
        <f t="shared" si="1"/>
        <v>242364.35</v>
      </c>
      <c r="R26" s="6"/>
      <c r="S26" s="6"/>
    </row>
    <row r="27" spans="1:19" s="23" customFormat="1" ht="12.95" customHeight="1">
      <c r="A27" s="22"/>
      <c r="B27" s="21"/>
      <c r="C27" s="30" t="s">
        <v>53</v>
      </c>
      <c r="D27" s="21" t="s">
        <v>54</v>
      </c>
      <c r="E27" s="17">
        <v>0</v>
      </c>
      <c r="F27" s="17">
        <v>16309.369999999999</v>
      </c>
      <c r="G27" s="17">
        <v>55055.37000000001</v>
      </c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1"/>
        <v>71364.740000000005</v>
      </c>
      <c r="R27" s="6"/>
      <c r="S27" s="6"/>
    </row>
    <row r="28" spans="1:19" s="23" customFormat="1" ht="12.95" customHeight="1">
      <c r="A28" s="22"/>
      <c r="B28" s="21"/>
      <c r="C28" s="30" t="s">
        <v>55</v>
      </c>
      <c r="D28" s="21" t="s">
        <v>56</v>
      </c>
      <c r="E28" s="17">
        <v>4033.21</v>
      </c>
      <c r="F28" s="17">
        <v>138354.16999999998</v>
      </c>
      <c r="G28" s="17">
        <v>18372.380000000005</v>
      </c>
      <c r="H28" s="17">
        <v>620</v>
      </c>
      <c r="I28" s="17"/>
      <c r="J28" s="17"/>
      <c r="K28" s="17"/>
      <c r="L28" s="17"/>
      <c r="M28" s="17"/>
      <c r="N28" s="17"/>
      <c r="O28" s="17"/>
      <c r="P28" s="17"/>
      <c r="Q28" s="17">
        <f t="shared" si="1"/>
        <v>161379.75999999998</v>
      </c>
      <c r="R28" s="6"/>
      <c r="S28" s="6"/>
    </row>
    <row r="29" spans="1:19" s="6" customFormat="1" ht="12.95" customHeight="1">
      <c r="A29" s="22"/>
      <c r="B29" s="21"/>
      <c r="C29" s="30" t="s">
        <v>57</v>
      </c>
      <c r="D29" s="21" t="s">
        <v>58</v>
      </c>
      <c r="E29" s="17">
        <v>0</v>
      </c>
      <c r="F29" s="17">
        <v>0</v>
      </c>
      <c r="G29" s="17">
        <v>7670.83</v>
      </c>
      <c r="H29" s="17"/>
      <c r="I29" s="17"/>
      <c r="J29" s="17"/>
      <c r="K29" s="17"/>
      <c r="L29" s="17"/>
      <c r="M29" s="17"/>
      <c r="N29" s="17"/>
      <c r="O29" s="17"/>
      <c r="P29" s="17"/>
      <c r="Q29" s="17">
        <f t="shared" si="1"/>
        <v>7670.83</v>
      </c>
    </row>
    <row r="30" spans="1:19" s="6" customFormat="1" ht="12.95" customHeight="1">
      <c r="A30" s="22"/>
      <c r="B30" s="21"/>
      <c r="C30" s="30" t="s">
        <v>59</v>
      </c>
      <c r="D30" s="21" t="s">
        <v>60</v>
      </c>
      <c r="E30" s="17">
        <v>0</v>
      </c>
      <c r="F30" s="17">
        <v>0</v>
      </c>
      <c r="G30" s="17">
        <v>500</v>
      </c>
      <c r="H30" s="17"/>
      <c r="I30" s="17"/>
      <c r="J30" s="17"/>
      <c r="K30" s="17"/>
      <c r="L30" s="17"/>
      <c r="M30" s="17"/>
      <c r="N30" s="17"/>
      <c r="O30" s="17"/>
      <c r="P30" s="17"/>
      <c r="Q30" s="17">
        <f t="shared" si="1"/>
        <v>500</v>
      </c>
    </row>
    <row r="31" spans="1:19" s="6" customFormat="1" ht="12.95" customHeight="1">
      <c r="A31" s="22"/>
      <c r="B31" s="21"/>
      <c r="C31" s="30" t="s">
        <v>61</v>
      </c>
      <c r="D31" s="21" t="s">
        <v>62</v>
      </c>
      <c r="E31" s="17">
        <v>0</v>
      </c>
      <c r="F31" s="17">
        <v>0</v>
      </c>
      <c r="G31" s="17">
        <v>0</v>
      </c>
      <c r="H31" s="17"/>
      <c r="I31" s="17"/>
      <c r="J31" s="17"/>
      <c r="K31" s="17"/>
      <c r="L31" s="17"/>
      <c r="M31" s="17"/>
      <c r="N31" s="17"/>
      <c r="O31" s="17"/>
      <c r="P31" s="17"/>
      <c r="Q31" s="17">
        <f t="shared" si="1"/>
        <v>0</v>
      </c>
    </row>
    <row r="32" spans="1:19" s="6" customFormat="1" ht="12.95" customHeight="1">
      <c r="A32" s="22"/>
      <c r="B32" s="21"/>
      <c r="C32" s="30" t="s">
        <v>63</v>
      </c>
      <c r="D32" s="21" t="s">
        <v>64</v>
      </c>
      <c r="E32" s="17">
        <v>0</v>
      </c>
      <c r="F32" s="17">
        <v>630</v>
      </c>
      <c r="G32" s="17">
        <v>0</v>
      </c>
      <c r="H32" s="17"/>
      <c r="I32" s="17"/>
      <c r="J32" s="17"/>
      <c r="K32" s="17"/>
      <c r="L32" s="17"/>
      <c r="M32" s="17"/>
      <c r="N32" s="17"/>
      <c r="O32" s="17"/>
      <c r="P32" s="17"/>
      <c r="Q32" s="17">
        <f t="shared" si="1"/>
        <v>630</v>
      </c>
    </row>
    <row r="33" spans="1:17" s="6" customFormat="1" ht="12.95" customHeight="1">
      <c r="A33" s="22"/>
      <c r="B33" s="21"/>
      <c r="C33" s="30" t="s">
        <v>65</v>
      </c>
      <c r="D33" s="21" t="s">
        <v>66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 t="shared" si="1"/>
        <v>0</v>
      </c>
    </row>
    <row r="34" spans="1:17" s="6" customFormat="1" ht="12.95" customHeight="1">
      <c r="A34" s="22"/>
      <c r="B34" s="21"/>
      <c r="C34" s="30" t="s">
        <v>67</v>
      </c>
      <c r="D34" s="21" t="s">
        <v>68</v>
      </c>
      <c r="E34" s="17">
        <v>0</v>
      </c>
      <c r="F34" s="17">
        <v>0</v>
      </c>
      <c r="G34" s="17">
        <v>263.2</v>
      </c>
      <c r="H34" s="17"/>
      <c r="I34" s="17"/>
      <c r="J34" s="17"/>
      <c r="K34" s="17"/>
      <c r="L34" s="17"/>
      <c r="M34" s="17"/>
      <c r="N34" s="17"/>
      <c r="O34" s="17"/>
      <c r="P34" s="17"/>
      <c r="Q34" s="17">
        <f t="shared" si="1"/>
        <v>263.2</v>
      </c>
    </row>
    <row r="35" spans="1:17" s="6" customFormat="1" ht="12.95" customHeight="1">
      <c r="A35" s="22"/>
      <c r="B35" s="21"/>
      <c r="C35" s="30" t="s">
        <v>69</v>
      </c>
      <c r="D35" s="21" t="s">
        <v>70</v>
      </c>
      <c r="E35" s="17">
        <v>0</v>
      </c>
      <c r="F35" s="17">
        <v>0</v>
      </c>
      <c r="G35" s="17">
        <v>0</v>
      </c>
      <c r="H35" s="17"/>
      <c r="I35" s="17"/>
      <c r="J35" s="17"/>
      <c r="K35" s="17"/>
      <c r="L35" s="17"/>
      <c r="M35" s="17"/>
      <c r="N35" s="17"/>
      <c r="O35" s="17"/>
      <c r="P35" s="17"/>
      <c r="Q35" s="17">
        <f t="shared" si="1"/>
        <v>0</v>
      </c>
    </row>
    <row r="36" spans="1:17" s="6" customFormat="1" ht="12.95" customHeight="1">
      <c r="A36" s="22"/>
      <c r="B36" s="21"/>
      <c r="C36" s="30" t="s">
        <v>71</v>
      </c>
      <c r="D36" s="21" t="s">
        <v>72</v>
      </c>
      <c r="E36" s="17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  <c r="Q36" s="17">
        <f t="shared" si="1"/>
        <v>0</v>
      </c>
    </row>
    <row r="37" spans="1:17" s="6" customFormat="1" ht="12.95" customHeight="1">
      <c r="A37" s="22"/>
      <c r="B37" s="21"/>
      <c r="C37" s="30" t="s">
        <v>73</v>
      </c>
      <c r="D37" s="21" t="s">
        <v>74</v>
      </c>
      <c r="E37" s="17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  <c r="Q37" s="17">
        <f t="shared" si="1"/>
        <v>0</v>
      </c>
    </row>
    <row r="38" spans="1:17" s="6" customFormat="1" ht="12.95" customHeight="1">
      <c r="A38" s="22"/>
      <c r="B38" s="21"/>
      <c r="C38" s="30" t="s">
        <v>75</v>
      </c>
      <c r="D38" s="21" t="s">
        <v>76</v>
      </c>
      <c r="E38" s="17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  <c r="Q38" s="17">
        <f t="shared" si="1"/>
        <v>0</v>
      </c>
    </row>
    <row r="39" spans="1:17" s="6" customFormat="1" ht="12.95" customHeight="1">
      <c r="A39" s="22"/>
      <c r="B39" s="21"/>
      <c r="C39" s="30" t="s">
        <v>77</v>
      </c>
      <c r="D39" s="21" t="s">
        <v>78</v>
      </c>
      <c r="E39" s="17">
        <v>4200</v>
      </c>
      <c r="F39" s="17">
        <v>600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  <c r="Q39" s="17">
        <f t="shared" si="1"/>
        <v>4800</v>
      </c>
    </row>
    <row r="40" spans="1:17" s="6" customFormat="1" ht="12.95" customHeight="1">
      <c r="A40" s="22"/>
      <c r="B40" s="21"/>
      <c r="C40" s="30" t="s">
        <v>79</v>
      </c>
      <c r="D40" s="21" t="s">
        <v>80</v>
      </c>
      <c r="E40" s="17">
        <v>0</v>
      </c>
      <c r="F40" s="17">
        <v>0</v>
      </c>
      <c r="G40" s="17">
        <v>13500</v>
      </c>
      <c r="H40" s="17">
        <v>4500</v>
      </c>
      <c r="I40" s="17"/>
      <c r="J40" s="17"/>
      <c r="K40" s="17"/>
      <c r="L40" s="17"/>
      <c r="M40" s="17"/>
      <c r="N40" s="17"/>
      <c r="O40" s="17"/>
      <c r="P40" s="17"/>
      <c r="Q40" s="17">
        <f t="shared" si="1"/>
        <v>18000</v>
      </c>
    </row>
    <row r="41" spans="1:17" s="6" customFormat="1" ht="12.95" customHeight="1">
      <c r="A41" s="22"/>
      <c r="B41" s="21"/>
      <c r="C41" s="30" t="s">
        <v>81</v>
      </c>
      <c r="D41" s="21" t="s">
        <v>82</v>
      </c>
      <c r="E41" s="17">
        <v>0</v>
      </c>
      <c r="F41" s="17">
        <v>500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  <c r="Q41" s="17">
        <f t="shared" si="1"/>
        <v>500</v>
      </c>
    </row>
    <row r="42" spans="1:17" s="6" customFormat="1" ht="12.95" customHeight="1">
      <c r="A42" s="22"/>
      <c r="B42" s="21"/>
      <c r="C42" s="30" t="s">
        <v>83</v>
      </c>
      <c r="D42" s="21" t="s">
        <v>84</v>
      </c>
      <c r="E42" s="17">
        <v>0</v>
      </c>
      <c r="F42" s="17">
        <v>1857</v>
      </c>
      <c r="G42" s="17">
        <v>1857</v>
      </c>
      <c r="H42" s="17">
        <v>1857</v>
      </c>
      <c r="I42" s="17"/>
      <c r="J42" s="17"/>
      <c r="K42" s="17"/>
      <c r="L42" s="17"/>
      <c r="M42" s="17"/>
      <c r="N42" s="17"/>
      <c r="O42" s="17"/>
      <c r="P42" s="17"/>
      <c r="Q42" s="17">
        <f t="shared" si="1"/>
        <v>5571</v>
      </c>
    </row>
    <row r="43" spans="1:17" s="6" customFormat="1" ht="12.95" customHeight="1">
      <c r="A43" s="22"/>
      <c r="B43" s="21"/>
      <c r="C43" s="30" t="s">
        <v>85</v>
      </c>
      <c r="D43" s="21" t="s">
        <v>86</v>
      </c>
      <c r="E43" s="17">
        <v>800</v>
      </c>
      <c r="F43" s="17">
        <v>1600</v>
      </c>
      <c r="G43" s="17">
        <v>800</v>
      </c>
      <c r="H43" s="17"/>
      <c r="I43" s="17"/>
      <c r="J43" s="17"/>
      <c r="K43" s="17"/>
      <c r="L43" s="17"/>
      <c r="M43" s="17"/>
      <c r="N43" s="17"/>
      <c r="O43" s="17"/>
      <c r="P43" s="17"/>
      <c r="Q43" s="17">
        <f t="shared" si="1"/>
        <v>3200</v>
      </c>
    </row>
    <row r="44" spans="1:17" s="6" customFormat="1" ht="12.95" customHeight="1">
      <c r="A44" s="22"/>
      <c r="B44" s="21"/>
      <c r="C44" s="30" t="s">
        <v>87</v>
      </c>
      <c r="D44" s="21" t="s">
        <v>88</v>
      </c>
      <c r="E44" s="17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  <c r="Q44" s="17">
        <f t="shared" si="1"/>
        <v>0</v>
      </c>
    </row>
    <row r="45" spans="1:17" s="6" customFormat="1" ht="12.95" customHeight="1">
      <c r="A45" s="22"/>
      <c r="B45" s="21"/>
      <c r="C45" s="30" t="s">
        <v>89</v>
      </c>
      <c r="D45" s="21" t="s">
        <v>90</v>
      </c>
      <c r="E45" s="17">
        <v>0</v>
      </c>
      <c r="F45" s="17">
        <v>23602.5</v>
      </c>
      <c r="G45" s="17">
        <v>23602.5</v>
      </c>
      <c r="H45" s="17">
        <v>23602.5</v>
      </c>
      <c r="I45" s="17"/>
      <c r="J45" s="17"/>
      <c r="K45" s="17"/>
      <c r="L45" s="17"/>
      <c r="M45" s="17"/>
      <c r="N45" s="17"/>
      <c r="O45" s="17"/>
      <c r="P45" s="17"/>
      <c r="Q45" s="17">
        <f t="shared" si="1"/>
        <v>70807.5</v>
      </c>
    </row>
    <row r="46" spans="1:17" s="6" customFormat="1" ht="12.95" customHeight="1">
      <c r="A46" s="22"/>
      <c r="B46" s="21"/>
      <c r="C46" s="30" t="s">
        <v>91</v>
      </c>
      <c r="D46" s="21" t="s">
        <v>92</v>
      </c>
      <c r="E46" s="17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  <c r="Q46" s="17">
        <f t="shared" si="1"/>
        <v>0</v>
      </c>
    </row>
    <row r="47" spans="1:17" s="6" customFormat="1" ht="12.95" customHeight="1">
      <c r="A47" s="22"/>
      <c r="B47" s="21"/>
      <c r="C47" s="30" t="s">
        <v>93</v>
      </c>
      <c r="D47" s="21" t="s">
        <v>94</v>
      </c>
      <c r="E47" s="17">
        <v>152.13999999999999</v>
      </c>
      <c r="F47" s="17">
        <v>106.39</v>
      </c>
      <c r="G47" s="17">
        <v>167.10000000000002</v>
      </c>
      <c r="H47" s="17">
        <v>157.78</v>
      </c>
      <c r="I47" s="17"/>
      <c r="J47" s="17"/>
      <c r="K47" s="17"/>
      <c r="L47" s="17"/>
      <c r="M47" s="17"/>
      <c r="N47" s="17"/>
      <c r="O47" s="17"/>
      <c r="P47" s="17"/>
      <c r="Q47" s="17">
        <f t="shared" si="1"/>
        <v>583.41</v>
      </c>
    </row>
    <row r="48" spans="1:17" s="6" customFormat="1" ht="12.95" customHeight="1">
      <c r="A48" s="22"/>
      <c r="B48" s="21"/>
      <c r="C48" s="30" t="s">
        <v>95</v>
      </c>
      <c r="D48" s="21" t="s">
        <v>96</v>
      </c>
      <c r="E48" s="17">
        <v>10.199999999999999</v>
      </c>
      <c r="F48" s="17">
        <v>253.89</v>
      </c>
      <c r="G48" s="17">
        <v>10.220000000000027</v>
      </c>
      <c r="H48" s="17"/>
      <c r="I48" s="17"/>
      <c r="J48" s="17"/>
      <c r="K48" s="17"/>
      <c r="L48" s="17"/>
      <c r="M48" s="17"/>
      <c r="N48" s="17"/>
      <c r="O48" s="17"/>
      <c r="P48" s="17"/>
      <c r="Q48" s="17">
        <f>SUM(E48:P48)</f>
        <v>274.31</v>
      </c>
    </row>
    <row r="49" spans="1:17" s="6" customFormat="1" ht="12.95" customHeight="1">
      <c r="A49" s="22"/>
      <c r="B49" s="21"/>
      <c r="C49" s="30" t="s">
        <v>97</v>
      </c>
      <c r="D49" s="21" t="s">
        <v>98</v>
      </c>
      <c r="E49" s="17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  <c r="Q49" s="17">
        <f t="shared" ref="Q49:Q53" si="2">SUM(E49:P49)</f>
        <v>0</v>
      </c>
    </row>
    <row r="50" spans="1:17" s="6" customFormat="1" ht="12.95" customHeight="1">
      <c r="A50" s="22"/>
      <c r="B50" s="21"/>
      <c r="C50" s="30" t="s">
        <v>99</v>
      </c>
      <c r="D50" s="21" t="s">
        <v>100</v>
      </c>
      <c r="E50" s="17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  <c r="Q50" s="17">
        <f t="shared" si="2"/>
        <v>0</v>
      </c>
    </row>
    <row r="51" spans="1:17" s="6" customFormat="1" ht="12.95" customHeight="1">
      <c r="A51" s="22"/>
      <c r="B51" s="21"/>
      <c r="C51" s="30" t="s">
        <v>101</v>
      </c>
      <c r="D51" s="21" t="s">
        <v>102</v>
      </c>
      <c r="E51" s="17">
        <v>6112</v>
      </c>
      <c r="F51" s="17">
        <v>288</v>
      </c>
      <c r="G51" s="17">
        <v>3590</v>
      </c>
      <c r="H51" s="17"/>
      <c r="I51" s="17"/>
      <c r="J51" s="17"/>
      <c r="K51" s="17"/>
      <c r="L51" s="17"/>
      <c r="M51" s="17"/>
      <c r="N51" s="17"/>
      <c r="O51" s="17"/>
      <c r="P51" s="17"/>
      <c r="Q51" s="17">
        <f t="shared" si="2"/>
        <v>9990</v>
      </c>
    </row>
    <row r="52" spans="1:17" s="6" customFormat="1" ht="12.95" customHeight="1">
      <c r="A52" s="22"/>
      <c r="B52" s="21"/>
      <c r="C52" s="30"/>
      <c r="D52" s="21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s="6" customFormat="1" ht="12.95" customHeight="1">
      <c r="A53" s="22"/>
      <c r="B53" s="21"/>
      <c r="C53" s="30"/>
      <c r="D53" s="21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>
        <f t="shared" si="2"/>
        <v>0</v>
      </c>
    </row>
    <row r="54" spans="1:17" ht="12.95" customHeight="1"/>
    <row r="55" spans="1:17" ht="12" customHeight="1"/>
    <row r="56" spans="1:17" s="6" customFormat="1" ht="12">
      <c r="A56" s="3"/>
      <c r="B56" s="4" t="str">
        <f>B2</f>
        <v>ASOCIACIÓN DEPORTIVA NACIONAL DE TIRO CON ARMAS DE CAZA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  <c r="Q56" s="5"/>
    </row>
    <row r="57" spans="1:17" s="6" customFormat="1" ht="12">
      <c r="A57" s="7"/>
      <c r="B57" s="5" t="str">
        <f>B3</f>
        <v>EJECUCIÓN PRESUPUESTARIA CUATRIMESTRAL DEL 01 DE ENERO AL 30 DE ABRIL DE 2020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s="6" customFormat="1" ht="12" customHeight="1">
      <c r="A58" s="7"/>
      <c r="B58" s="5"/>
      <c r="C58" s="5"/>
      <c r="D58" s="8"/>
      <c r="E58" s="5"/>
      <c r="F58" s="5"/>
      <c r="G58" s="5"/>
      <c r="H58" s="5"/>
      <c r="I58" s="9"/>
      <c r="J58" s="9"/>
      <c r="K58" s="9"/>
      <c r="L58" s="5"/>
      <c r="M58" s="5"/>
      <c r="N58" s="5"/>
      <c r="O58" s="5"/>
      <c r="P58" s="5"/>
      <c r="Q58" s="5"/>
    </row>
    <row r="59" spans="1:17" s="2" customFormat="1" ht="15" customHeight="1">
      <c r="A59" s="10"/>
      <c r="B59" s="61" t="s">
        <v>1</v>
      </c>
      <c r="C59" s="63" t="s">
        <v>2</v>
      </c>
      <c r="D59" s="63" t="s">
        <v>3</v>
      </c>
      <c r="E59" s="61" t="s">
        <v>4</v>
      </c>
      <c r="F59" s="61" t="s">
        <v>5</v>
      </c>
      <c r="G59" s="61" t="s">
        <v>6</v>
      </c>
      <c r="H59" s="61" t="s">
        <v>7</v>
      </c>
      <c r="I59" s="61" t="s">
        <v>8</v>
      </c>
      <c r="J59" s="59" t="s">
        <v>9</v>
      </c>
      <c r="K59" s="59" t="s">
        <v>10</v>
      </c>
      <c r="L59" s="59" t="s">
        <v>11</v>
      </c>
      <c r="M59" s="59" t="s">
        <v>12</v>
      </c>
      <c r="N59" s="59" t="s">
        <v>13</v>
      </c>
      <c r="O59" s="61" t="s">
        <v>14</v>
      </c>
      <c r="P59" s="59" t="s">
        <v>15</v>
      </c>
      <c r="Q59" s="11" t="s">
        <v>16</v>
      </c>
    </row>
    <row r="60" spans="1:17" s="2" customFormat="1">
      <c r="A60" s="10"/>
      <c r="B60" s="62"/>
      <c r="C60" s="64"/>
      <c r="D60" s="64"/>
      <c r="E60" s="62"/>
      <c r="F60" s="62"/>
      <c r="G60" s="62"/>
      <c r="H60" s="62"/>
      <c r="I60" s="62"/>
      <c r="J60" s="60"/>
      <c r="K60" s="60"/>
      <c r="L60" s="60"/>
      <c r="M60" s="60"/>
      <c r="N60" s="60"/>
      <c r="O60" s="62"/>
      <c r="P60" s="60"/>
      <c r="Q60" s="12" t="s">
        <v>17</v>
      </c>
    </row>
    <row r="61" spans="1:17" s="6" customFormat="1" ht="12.95" customHeight="1">
      <c r="A61" s="22"/>
      <c r="B61" s="30"/>
      <c r="C61" s="31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32"/>
      <c r="P61" s="17"/>
      <c r="Q61" s="17"/>
    </row>
    <row r="62" spans="1:17" s="6" customFormat="1" ht="12.95" customHeight="1">
      <c r="A62" s="22"/>
      <c r="B62" s="33">
        <v>2</v>
      </c>
      <c r="C62" s="31"/>
      <c r="D62" s="18" t="s">
        <v>103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32"/>
      <c r="P62" s="17"/>
      <c r="Q62" s="17"/>
    </row>
    <row r="63" spans="1:17" s="6" customFormat="1" ht="12.95" customHeight="1">
      <c r="A63" s="7"/>
      <c r="B63" s="34"/>
      <c r="C63" s="19" t="s">
        <v>104</v>
      </c>
      <c r="D63" s="21" t="s">
        <v>105</v>
      </c>
      <c r="E63" s="17">
        <v>5279.0499999999993</v>
      </c>
      <c r="F63" s="17">
        <v>8431.75</v>
      </c>
      <c r="G63" s="17">
        <v>3179.2000000000007</v>
      </c>
      <c r="H63" s="17">
        <v>396</v>
      </c>
      <c r="I63" s="17"/>
      <c r="J63" s="17"/>
      <c r="K63" s="17"/>
      <c r="L63" s="17"/>
      <c r="M63" s="17"/>
      <c r="N63" s="17"/>
      <c r="O63" s="17"/>
      <c r="P63" s="17"/>
      <c r="Q63" s="17">
        <f t="shared" ref="Q63:Q99" si="3">SUM(E63:P63)</f>
        <v>17286</v>
      </c>
    </row>
    <row r="64" spans="1:17" s="6" customFormat="1" ht="12.95" customHeight="1">
      <c r="A64" s="7"/>
      <c r="B64" s="34"/>
      <c r="C64" s="19">
        <v>214</v>
      </c>
      <c r="D64" s="21" t="s">
        <v>106</v>
      </c>
      <c r="E64" s="17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  <c r="Q64" s="17">
        <f t="shared" si="3"/>
        <v>0</v>
      </c>
    </row>
    <row r="65" spans="1:17" s="6" customFormat="1" ht="12.95" customHeight="1">
      <c r="A65" s="22"/>
      <c r="B65" s="34"/>
      <c r="C65" s="19">
        <v>223</v>
      </c>
      <c r="D65" s="21" t="s">
        <v>107</v>
      </c>
      <c r="E65" s="17">
        <v>0</v>
      </c>
      <c r="F65" s="17">
        <v>0</v>
      </c>
      <c r="G65" s="17">
        <v>100</v>
      </c>
      <c r="H65" s="17"/>
      <c r="I65" s="17"/>
      <c r="J65" s="17"/>
      <c r="K65" s="17"/>
      <c r="L65" s="17"/>
      <c r="M65" s="17"/>
      <c r="N65" s="17"/>
      <c r="O65" s="17"/>
      <c r="P65" s="17"/>
      <c r="Q65" s="17">
        <f t="shared" si="3"/>
        <v>100</v>
      </c>
    </row>
    <row r="66" spans="1:17" s="6" customFormat="1" ht="12.95" customHeight="1">
      <c r="A66" s="22"/>
      <c r="B66" s="34"/>
      <c r="C66" s="19">
        <v>229</v>
      </c>
      <c r="D66" s="21" t="s">
        <v>108</v>
      </c>
      <c r="E66" s="17">
        <v>0</v>
      </c>
      <c r="F66" s="17">
        <v>0</v>
      </c>
      <c r="G66" s="17">
        <v>0</v>
      </c>
      <c r="H66" s="17"/>
      <c r="I66" s="17"/>
      <c r="J66" s="17"/>
      <c r="K66" s="17"/>
      <c r="L66" s="17"/>
      <c r="M66" s="17"/>
      <c r="N66" s="17"/>
      <c r="O66" s="17"/>
      <c r="P66" s="17"/>
      <c r="Q66" s="17">
        <f t="shared" si="3"/>
        <v>0</v>
      </c>
    </row>
    <row r="67" spans="1:17" s="6" customFormat="1" ht="12.95" customHeight="1">
      <c r="A67" s="22"/>
      <c r="B67" s="34"/>
      <c r="C67" s="19" t="s">
        <v>109</v>
      </c>
      <c r="D67" s="21" t="s">
        <v>110</v>
      </c>
      <c r="E67" s="17">
        <v>0</v>
      </c>
      <c r="F67" s="17">
        <v>180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  <c r="Q67" s="17">
        <f t="shared" si="3"/>
        <v>180</v>
      </c>
    </row>
    <row r="68" spans="1:17" s="6" customFormat="1" ht="12.95" customHeight="1">
      <c r="A68" s="22"/>
      <c r="B68" s="34"/>
      <c r="C68" s="19" t="s">
        <v>111</v>
      </c>
      <c r="D68" s="21" t="s">
        <v>112</v>
      </c>
      <c r="E68" s="17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  <c r="Q68" s="17">
        <f t="shared" si="3"/>
        <v>0</v>
      </c>
    </row>
    <row r="69" spans="1:17" s="6" customFormat="1" ht="12.95" customHeight="1">
      <c r="A69" s="22"/>
      <c r="B69" s="34"/>
      <c r="C69" s="19" t="s">
        <v>113</v>
      </c>
      <c r="D69" s="21" t="s">
        <v>114</v>
      </c>
      <c r="E69" s="17">
        <v>335</v>
      </c>
      <c r="F69" s="17">
        <v>8.5</v>
      </c>
      <c r="G69" s="17">
        <v>335</v>
      </c>
      <c r="H69" s="17"/>
      <c r="I69" s="17"/>
      <c r="J69" s="17"/>
      <c r="K69" s="17"/>
      <c r="L69" s="17"/>
      <c r="M69" s="17"/>
      <c r="N69" s="17"/>
      <c r="O69" s="17"/>
      <c r="P69" s="17"/>
      <c r="Q69" s="17">
        <f t="shared" si="3"/>
        <v>678.5</v>
      </c>
    </row>
    <row r="70" spans="1:17" s="6" customFormat="1" ht="12.95" customHeight="1">
      <c r="A70" s="22"/>
      <c r="B70" s="34"/>
      <c r="C70" s="19" t="s">
        <v>115</v>
      </c>
      <c r="D70" s="21" t="s">
        <v>116</v>
      </c>
      <c r="E70" s="17">
        <v>18.7</v>
      </c>
      <c r="F70" s="17">
        <v>592.54999999999995</v>
      </c>
      <c r="G70" s="17">
        <v>80</v>
      </c>
      <c r="H70" s="17"/>
      <c r="I70" s="17"/>
      <c r="J70" s="17"/>
      <c r="K70" s="17"/>
      <c r="L70" s="17"/>
      <c r="M70" s="17"/>
      <c r="N70" s="17"/>
      <c r="O70" s="17"/>
      <c r="P70" s="17"/>
      <c r="Q70" s="17">
        <f t="shared" si="3"/>
        <v>691.25</v>
      </c>
    </row>
    <row r="71" spans="1:17" s="6" customFormat="1" ht="12.95" customHeight="1">
      <c r="A71" s="22"/>
      <c r="B71" s="34"/>
      <c r="C71" s="19" t="s">
        <v>117</v>
      </c>
      <c r="D71" s="21" t="s">
        <v>118</v>
      </c>
      <c r="E71" s="17">
        <v>112.5</v>
      </c>
      <c r="F71" s="17">
        <v>610</v>
      </c>
      <c r="G71" s="17">
        <v>0</v>
      </c>
      <c r="H71" s="17"/>
      <c r="I71" s="17"/>
      <c r="J71" s="17"/>
      <c r="K71" s="17"/>
      <c r="L71" s="17"/>
      <c r="M71" s="17"/>
      <c r="N71" s="17"/>
      <c r="O71" s="17"/>
      <c r="P71" s="17"/>
      <c r="Q71" s="17">
        <f t="shared" si="3"/>
        <v>722.5</v>
      </c>
    </row>
    <row r="72" spans="1:17" s="6" customFormat="1" ht="12.95" customHeight="1">
      <c r="A72" s="22"/>
      <c r="B72" s="34"/>
      <c r="C72" s="19" t="s">
        <v>119</v>
      </c>
      <c r="D72" s="21" t="s">
        <v>120</v>
      </c>
      <c r="E72" s="17">
        <v>5</v>
      </c>
      <c r="F72" s="17">
        <v>0</v>
      </c>
      <c r="G72" s="17">
        <v>5</v>
      </c>
      <c r="H72" s="17"/>
      <c r="I72" s="17"/>
      <c r="J72" s="17"/>
      <c r="K72" s="17"/>
      <c r="L72" s="17"/>
      <c r="M72" s="17"/>
      <c r="N72" s="17"/>
      <c r="O72" s="17"/>
      <c r="P72" s="17"/>
      <c r="Q72" s="17">
        <f t="shared" si="3"/>
        <v>10</v>
      </c>
    </row>
    <row r="73" spans="1:17" s="6" customFormat="1" ht="12.95" customHeight="1">
      <c r="A73" s="22"/>
      <c r="B73" s="34"/>
      <c r="C73" s="19" t="s">
        <v>121</v>
      </c>
      <c r="D73" s="21" t="s">
        <v>122</v>
      </c>
      <c r="E73" s="17">
        <v>0</v>
      </c>
      <c r="F73" s="17">
        <v>0</v>
      </c>
      <c r="G73" s="17">
        <v>0</v>
      </c>
      <c r="H73" s="17"/>
      <c r="I73" s="17"/>
      <c r="J73" s="17"/>
      <c r="K73" s="17"/>
      <c r="L73" s="17"/>
      <c r="M73" s="17"/>
      <c r="N73" s="17"/>
      <c r="O73" s="17"/>
      <c r="P73" s="17"/>
      <c r="Q73" s="17">
        <f t="shared" si="3"/>
        <v>0</v>
      </c>
    </row>
    <row r="74" spans="1:17" s="6" customFormat="1" ht="12.95" customHeight="1">
      <c r="A74" s="22"/>
      <c r="B74" s="34"/>
      <c r="C74" s="19" t="s">
        <v>123</v>
      </c>
      <c r="D74" s="21" t="s">
        <v>124</v>
      </c>
      <c r="E74" s="17">
        <v>0</v>
      </c>
      <c r="F74" s="17">
        <v>290</v>
      </c>
      <c r="G74" s="17">
        <v>0</v>
      </c>
      <c r="H74" s="17"/>
      <c r="I74" s="17"/>
      <c r="J74" s="17"/>
      <c r="K74" s="17"/>
      <c r="L74" s="17"/>
      <c r="M74" s="17"/>
      <c r="N74" s="17"/>
      <c r="O74" s="17"/>
      <c r="P74" s="17"/>
      <c r="Q74" s="17">
        <f t="shared" si="3"/>
        <v>290</v>
      </c>
    </row>
    <row r="75" spans="1:17" s="6" customFormat="1" ht="12.95" customHeight="1">
      <c r="A75" s="22"/>
      <c r="B75" s="21"/>
      <c r="C75" s="19" t="s">
        <v>125</v>
      </c>
      <c r="D75" s="21" t="s">
        <v>126</v>
      </c>
      <c r="E75" s="17">
        <v>138</v>
      </c>
      <c r="F75" s="17">
        <v>0</v>
      </c>
      <c r="G75" s="17">
        <v>0</v>
      </c>
      <c r="H75" s="17"/>
      <c r="I75" s="17"/>
      <c r="J75" s="17"/>
      <c r="K75" s="17"/>
      <c r="L75" s="17"/>
      <c r="M75" s="17"/>
      <c r="N75" s="17"/>
      <c r="O75" s="17"/>
      <c r="P75" s="17"/>
      <c r="Q75" s="17">
        <f t="shared" si="3"/>
        <v>138</v>
      </c>
    </row>
    <row r="76" spans="1:17" s="6" customFormat="1" ht="12.95" customHeight="1">
      <c r="A76" s="22"/>
      <c r="B76" s="21"/>
      <c r="C76" s="19" t="s">
        <v>127</v>
      </c>
      <c r="D76" s="21" t="s">
        <v>128</v>
      </c>
      <c r="E76" s="17">
        <v>689</v>
      </c>
      <c r="F76" s="17">
        <v>610.03</v>
      </c>
      <c r="G76" s="17">
        <v>831.8299999999997</v>
      </c>
      <c r="H76" s="17">
        <v>200</v>
      </c>
      <c r="I76" s="17"/>
      <c r="J76" s="17"/>
      <c r="K76" s="17"/>
      <c r="L76" s="17"/>
      <c r="M76" s="17"/>
      <c r="N76" s="17"/>
      <c r="O76" s="17"/>
      <c r="P76" s="17"/>
      <c r="Q76" s="17">
        <f t="shared" si="3"/>
        <v>2330.8599999999997</v>
      </c>
    </row>
    <row r="77" spans="1:17" s="6" customFormat="1" ht="12.95" customHeight="1">
      <c r="A77" s="22"/>
      <c r="B77" s="21"/>
      <c r="C77" s="30" t="s">
        <v>129</v>
      </c>
      <c r="D77" s="21" t="s">
        <v>130</v>
      </c>
      <c r="E77" s="17">
        <v>29.5</v>
      </c>
      <c r="F77" s="17">
        <v>894.61</v>
      </c>
      <c r="G77" s="17">
        <v>0</v>
      </c>
      <c r="H77" s="17"/>
      <c r="I77" s="17"/>
      <c r="J77" s="17"/>
      <c r="K77" s="17"/>
      <c r="L77" s="17"/>
      <c r="M77" s="17"/>
      <c r="N77" s="17"/>
      <c r="O77" s="17"/>
      <c r="P77" s="17"/>
      <c r="Q77" s="17">
        <f t="shared" si="3"/>
        <v>924.11</v>
      </c>
    </row>
    <row r="78" spans="1:17" s="6" customFormat="1" ht="12.95" customHeight="1">
      <c r="A78" s="22"/>
      <c r="B78" s="21"/>
      <c r="C78" s="30" t="s">
        <v>131</v>
      </c>
      <c r="D78" s="21" t="s">
        <v>132</v>
      </c>
      <c r="E78" s="17">
        <v>1357.5</v>
      </c>
      <c r="F78" s="17">
        <v>448.75</v>
      </c>
      <c r="G78" s="17">
        <v>0</v>
      </c>
      <c r="H78" s="17"/>
      <c r="I78" s="17"/>
      <c r="J78" s="17"/>
      <c r="K78" s="17"/>
      <c r="L78" s="17"/>
      <c r="M78" s="17"/>
      <c r="N78" s="17"/>
      <c r="O78" s="17"/>
      <c r="P78" s="17"/>
      <c r="Q78" s="17">
        <f t="shared" si="3"/>
        <v>1806.25</v>
      </c>
    </row>
    <row r="79" spans="1:17" s="6" customFormat="1" ht="12.95" customHeight="1">
      <c r="A79" s="22"/>
      <c r="B79" s="21"/>
      <c r="C79" s="30" t="s">
        <v>133</v>
      </c>
      <c r="D79" s="21" t="s">
        <v>134</v>
      </c>
      <c r="E79" s="17">
        <v>51.6</v>
      </c>
      <c r="F79" s="17">
        <v>130.75</v>
      </c>
      <c r="G79" s="17">
        <v>56.450000000000017</v>
      </c>
      <c r="H79" s="17"/>
      <c r="I79" s="17"/>
      <c r="J79" s="17"/>
      <c r="K79" s="17"/>
      <c r="L79" s="17"/>
      <c r="M79" s="17"/>
      <c r="N79" s="17"/>
      <c r="O79" s="17"/>
      <c r="P79" s="17"/>
      <c r="Q79" s="17">
        <f t="shared" si="3"/>
        <v>238.8</v>
      </c>
    </row>
    <row r="80" spans="1:17" s="6" customFormat="1" ht="12.95" customHeight="1">
      <c r="A80" s="22"/>
      <c r="B80" s="21"/>
      <c r="C80" s="30" t="s">
        <v>135</v>
      </c>
      <c r="D80" s="21" t="s">
        <v>136</v>
      </c>
      <c r="E80" s="17">
        <v>0</v>
      </c>
      <c r="F80" s="17">
        <v>0</v>
      </c>
      <c r="G80" s="17">
        <v>0</v>
      </c>
      <c r="H80" s="17"/>
      <c r="I80" s="17"/>
      <c r="J80" s="17"/>
      <c r="K80" s="17"/>
      <c r="L80" s="17"/>
      <c r="M80" s="17"/>
      <c r="N80" s="17"/>
      <c r="O80" s="17"/>
      <c r="P80" s="17"/>
      <c r="Q80" s="17">
        <f t="shared" si="3"/>
        <v>0</v>
      </c>
    </row>
    <row r="81" spans="1:17" s="6" customFormat="1" ht="12.95" customHeight="1">
      <c r="A81" s="22"/>
      <c r="B81" s="21"/>
      <c r="C81" s="30" t="s">
        <v>137</v>
      </c>
      <c r="D81" s="21" t="s">
        <v>138</v>
      </c>
      <c r="E81" s="17">
        <v>0</v>
      </c>
      <c r="F81" s="17">
        <v>0</v>
      </c>
      <c r="G81" s="17">
        <v>0</v>
      </c>
      <c r="H81" s="17"/>
      <c r="I81" s="17"/>
      <c r="J81" s="17"/>
      <c r="K81" s="17"/>
      <c r="L81" s="17"/>
      <c r="M81" s="17"/>
      <c r="N81" s="17"/>
      <c r="O81" s="17"/>
      <c r="P81" s="17"/>
      <c r="Q81" s="17">
        <f t="shared" si="3"/>
        <v>0</v>
      </c>
    </row>
    <row r="82" spans="1:17" s="6" customFormat="1" ht="12.95" customHeight="1">
      <c r="A82" s="22"/>
      <c r="B82" s="21"/>
      <c r="C82" s="30">
        <v>272</v>
      </c>
      <c r="D82" s="21" t="s">
        <v>139</v>
      </c>
      <c r="E82" s="17">
        <v>0</v>
      </c>
      <c r="F82" s="17">
        <v>0</v>
      </c>
      <c r="G82" s="17">
        <v>0</v>
      </c>
      <c r="H82" s="17"/>
      <c r="I82" s="17"/>
      <c r="J82" s="17"/>
      <c r="K82" s="17"/>
      <c r="L82" s="17"/>
      <c r="M82" s="17"/>
      <c r="N82" s="17"/>
      <c r="O82" s="17"/>
      <c r="P82" s="17"/>
      <c r="Q82" s="17">
        <f t="shared" si="3"/>
        <v>0</v>
      </c>
    </row>
    <row r="83" spans="1:17" s="6" customFormat="1" ht="12.95" customHeight="1">
      <c r="A83" s="22"/>
      <c r="B83" s="21"/>
      <c r="C83" s="30" t="s">
        <v>140</v>
      </c>
      <c r="D83" s="21" t="s">
        <v>141</v>
      </c>
      <c r="E83" s="17">
        <v>0</v>
      </c>
      <c r="F83" s="17">
        <v>0</v>
      </c>
      <c r="G83" s="17">
        <v>0</v>
      </c>
      <c r="H83" s="17"/>
      <c r="I83" s="17"/>
      <c r="J83" s="17"/>
      <c r="K83" s="17"/>
      <c r="L83" s="17"/>
      <c r="M83" s="17"/>
      <c r="N83" s="17"/>
      <c r="O83" s="17"/>
      <c r="P83" s="17"/>
      <c r="Q83" s="17">
        <f t="shared" si="3"/>
        <v>0</v>
      </c>
    </row>
    <row r="84" spans="1:17" s="6" customFormat="1" ht="12.95" customHeight="1">
      <c r="A84" s="22"/>
      <c r="B84" s="21"/>
      <c r="C84" s="30">
        <v>274</v>
      </c>
      <c r="D84" s="21" t="s">
        <v>142</v>
      </c>
      <c r="E84" s="17">
        <v>0</v>
      </c>
      <c r="F84" s="17">
        <v>0</v>
      </c>
      <c r="G84" s="17">
        <v>237</v>
      </c>
      <c r="H84" s="17"/>
      <c r="I84" s="17"/>
      <c r="J84" s="17"/>
      <c r="K84" s="17"/>
      <c r="L84" s="17"/>
      <c r="M84" s="17"/>
      <c r="N84" s="17"/>
      <c r="O84" s="17"/>
      <c r="P84" s="17"/>
      <c r="Q84" s="17">
        <f t="shared" si="3"/>
        <v>237</v>
      </c>
    </row>
    <row r="85" spans="1:17" s="6" customFormat="1" ht="12.95" customHeight="1">
      <c r="A85" s="22"/>
      <c r="B85" s="21"/>
      <c r="C85" s="30">
        <v>275</v>
      </c>
      <c r="D85" s="21" t="s">
        <v>143</v>
      </c>
      <c r="E85" s="17">
        <v>0</v>
      </c>
      <c r="F85" s="17">
        <v>0</v>
      </c>
      <c r="G85" s="17">
        <v>0</v>
      </c>
      <c r="H85" s="17"/>
      <c r="I85" s="17"/>
      <c r="J85" s="17"/>
      <c r="K85" s="17"/>
      <c r="L85" s="17"/>
      <c r="M85" s="17"/>
      <c r="N85" s="17"/>
      <c r="O85" s="17"/>
      <c r="P85" s="17"/>
      <c r="Q85" s="17">
        <f t="shared" si="3"/>
        <v>0</v>
      </c>
    </row>
    <row r="86" spans="1:17" s="6" customFormat="1" ht="12.95" customHeight="1">
      <c r="A86" s="22"/>
      <c r="B86" s="21"/>
      <c r="C86" s="30">
        <v>279</v>
      </c>
      <c r="D86" s="21" t="s">
        <v>144</v>
      </c>
      <c r="E86" s="17">
        <v>0</v>
      </c>
      <c r="F86" s="17">
        <v>0</v>
      </c>
      <c r="G86" s="17">
        <v>0</v>
      </c>
      <c r="H86" s="17"/>
      <c r="I86" s="17"/>
      <c r="J86" s="17"/>
      <c r="K86" s="17"/>
      <c r="L86" s="17"/>
      <c r="M86" s="17"/>
      <c r="N86" s="17"/>
      <c r="O86" s="17"/>
      <c r="P86" s="17"/>
      <c r="Q86" s="17">
        <f t="shared" si="3"/>
        <v>0</v>
      </c>
    </row>
    <row r="87" spans="1:17" s="6" customFormat="1" ht="12.95" customHeight="1">
      <c r="A87" s="22"/>
      <c r="B87" s="21"/>
      <c r="C87" s="30">
        <v>281</v>
      </c>
      <c r="D87" s="21" t="s">
        <v>145</v>
      </c>
      <c r="E87" s="17">
        <v>0</v>
      </c>
      <c r="F87" s="17">
        <v>0</v>
      </c>
      <c r="G87" s="17">
        <v>0</v>
      </c>
      <c r="H87" s="17"/>
      <c r="I87" s="17"/>
      <c r="J87" s="17"/>
      <c r="K87" s="17"/>
      <c r="L87" s="17"/>
      <c r="M87" s="17"/>
      <c r="N87" s="17"/>
      <c r="O87" s="17"/>
      <c r="P87" s="17"/>
      <c r="Q87" s="17">
        <f t="shared" si="3"/>
        <v>0</v>
      </c>
    </row>
    <row r="88" spans="1:17" s="6" customFormat="1" ht="12.95" customHeight="1">
      <c r="A88" s="22"/>
      <c r="B88" s="21"/>
      <c r="C88" s="30" t="s">
        <v>146</v>
      </c>
      <c r="D88" s="21" t="s">
        <v>147</v>
      </c>
      <c r="E88" s="17">
        <v>145.4</v>
      </c>
      <c r="F88" s="17">
        <v>0</v>
      </c>
      <c r="G88" s="17">
        <v>0</v>
      </c>
      <c r="H88" s="17"/>
      <c r="I88" s="17"/>
      <c r="J88" s="17"/>
      <c r="K88" s="17"/>
      <c r="L88" s="17"/>
      <c r="M88" s="17"/>
      <c r="N88" s="17"/>
      <c r="O88" s="17"/>
      <c r="P88" s="17"/>
      <c r="Q88" s="17">
        <f t="shared" si="3"/>
        <v>145.4</v>
      </c>
    </row>
    <row r="89" spans="1:17" s="6" customFormat="1" ht="12.95" customHeight="1">
      <c r="A89" s="22"/>
      <c r="B89" s="21"/>
      <c r="C89" s="30" t="s">
        <v>148</v>
      </c>
      <c r="D89" s="21" t="s">
        <v>149</v>
      </c>
      <c r="E89" s="17">
        <v>0</v>
      </c>
      <c r="F89" s="17">
        <v>0</v>
      </c>
      <c r="G89" s="17">
        <v>0</v>
      </c>
      <c r="H89" s="17"/>
      <c r="I89" s="17"/>
      <c r="J89" s="17"/>
      <c r="K89" s="17"/>
      <c r="L89" s="17"/>
      <c r="M89" s="17"/>
      <c r="N89" s="17"/>
      <c r="O89" s="17"/>
      <c r="P89" s="17"/>
      <c r="Q89" s="17">
        <f t="shared" si="3"/>
        <v>0</v>
      </c>
    </row>
    <row r="90" spans="1:17" s="6" customFormat="1" ht="12.95" customHeight="1">
      <c r="A90" s="22"/>
      <c r="B90" s="21"/>
      <c r="C90" s="30" t="s">
        <v>150</v>
      </c>
      <c r="D90" s="21" t="s">
        <v>151</v>
      </c>
      <c r="E90" s="17">
        <v>0</v>
      </c>
      <c r="F90" s="17">
        <v>0</v>
      </c>
      <c r="G90" s="17">
        <v>0</v>
      </c>
      <c r="H90" s="17"/>
      <c r="I90" s="17"/>
      <c r="J90" s="17"/>
      <c r="K90" s="17"/>
      <c r="L90" s="17"/>
      <c r="M90" s="17"/>
      <c r="N90" s="17"/>
      <c r="O90" s="17"/>
      <c r="P90" s="17"/>
      <c r="Q90" s="17">
        <f t="shared" si="3"/>
        <v>0</v>
      </c>
    </row>
    <row r="91" spans="1:17" s="6" customFormat="1" ht="12.95" customHeight="1">
      <c r="A91" s="22"/>
      <c r="B91" s="21"/>
      <c r="C91" s="30">
        <v>286</v>
      </c>
      <c r="D91" s="21" t="s">
        <v>152</v>
      </c>
      <c r="E91" s="17">
        <v>0</v>
      </c>
      <c r="F91" s="17">
        <v>0</v>
      </c>
      <c r="G91" s="17">
        <v>0</v>
      </c>
      <c r="H91" s="17"/>
      <c r="I91" s="17"/>
      <c r="J91" s="17"/>
      <c r="K91" s="17"/>
      <c r="L91" s="17"/>
      <c r="M91" s="17"/>
      <c r="N91" s="17"/>
      <c r="O91" s="17"/>
      <c r="P91" s="17"/>
      <c r="Q91" s="17">
        <f t="shared" si="3"/>
        <v>0</v>
      </c>
    </row>
    <row r="92" spans="1:17" s="6" customFormat="1" ht="12.95" customHeight="1">
      <c r="A92" s="22"/>
      <c r="B92" s="21"/>
      <c r="C92" s="30">
        <v>289</v>
      </c>
      <c r="D92" s="21" t="s">
        <v>153</v>
      </c>
      <c r="E92" s="17">
        <v>0</v>
      </c>
      <c r="F92" s="17">
        <v>0</v>
      </c>
      <c r="G92" s="17">
        <v>0</v>
      </c>
      <c r="H92" s="17"/>
      <c r="I92" s="17"/>
      <c r="J92" s="17"/>
      <c r="K92" s="17"/>
      <c r="L92" s="17"/>
      <c r="M92" s="17"/>
      <c r="N92" s="17"/>
      <c r="O92" s="17"/>
      <c r="P92" s="17"/>
      <c r="Q92" s="17">
        <f t="shared" si="3"/>
        <v>0</v>
      </c>
    </row>
    <row r="93" spans="1:17" s="6" customFormat="1" ht="12.95" customHeight="1">
      <c r="A93" s="22"/>
      <c r="B93" s="21"/>
      <c r="C93" s="30" t="s">
        <v>154</v>
      </c>
      <c r="D93" s="21" t="s">
        <v>155</v>
      </c>
      <c r="E93" s="17">
        <v>492.8</v>
      </c>
      <c r="F93" s="17">
        <v>546.58000000000015</v>
      </c>
      <c r="G93" s="17">
        <v>11.25</v>
      </c>
      <c r="H93" s="17"/>
      <c r="I93" s="17"/>
      <c r="J93" s="17"/>
      <c r="K93" s="17"/>
      <c r="L93" s="17"/>
      <c r="M93" s="17"/>
      <c r="N93" s="17"/>
      <c r="O93" s="17"/>
      <c r="P93" s="17"/>
      <c r="Q93" s="17">
        <f t="shared" si="3"/>
        <v>1050.6300000000001</v>
      </c>
    </row>
    <row r="94" spans="1:17" s="6" customFormat="1" ht="12.95" customHeight="1">
      <c r="A94" s="22"/>
      <c r="B94" s="21"/>
      <c r="C94" s="30" t="s">
        <v>156</v>
      </c>
      <c r="D94" s="21" t="s">
        <v>157</v>
      </c>
      <c r="E94" s="17">
        <v>44.9</v>
      </c>
      <c r="F94" s="17">
        <v>8.8999999999999986</v>
      </c>
      <c r="G94" s="17">
        <v>361.5</v>
      </c>
      <c r="H94" s="17"/>
      <c r="I94" s="17"/>
      <c r="J94" s="17"/>
      <c r="K94" s="17"/>
      <c r="L94" s="17"/>
      <c r="M94" s="17"/>
      <c r="N94" s="17"/>
      <c r="O94" s="17"/>
      <c r="P94" s="17"/>
      <c r="Q94" s="17">
        <f t="shared" si="3"/>
        <v>415.3</v>
      </c>
    </row>
    <row r="95" spans="1:17" s="6" customFormat="1" ht="12.95" customHeight="1">
      <c r="A95" s="22"/>
      <c r="B95" s="30"/>
      <c r="C95" s="30" t="s">
        <v>158</v>
      </c>
      <c r="D95" s="21" t="s">
        <v>159</v>
      </c>
      <c r="E95" s="17">
        <v>0</v>
      </c>
      <c r="F95" s="17">
        <v>75.989999999999995</v>
      </c>
      <c r="G95" s="17">
        <v>0</v>
      </c>
      <c r="H95" s="17"/>
      <c r="I95" s="17"/>
      <c r="J95" s="17"/>
      <c r="K95" s="17"/>
      <c r="L95" s="17"/>
      <c r="M95" s="17"/>
      <c r="N95" s="17"/>
      <c r="O95" s="17"/>
      <c r="P95" s="17"/>
      <c r="Q95" s="17">
        <f t="shared" si="3"/>
        <v>75.989999999999995</v>
      </c>
    </row>
    <row r="96" spans="1:17" s="6" customFormat="1" ht="12.95" customHeight="1">
      <c r="A96" s="22"/>
      <c r="B96" s="30"/>
      <c r="C96" s="30" t="s">
        <v>160</v>
      </c>
      <c r="D96" s="21" t="s">
        <v>161</v>
      </c>
      <c r="E96" s="17">
        <v>0</v>
      </c>
      <c r="F96" s="17">
        <v>0</v>
      </c>
      <c r="G96" s="17">
        <v>0</v>
      </c>
      <c r="H96" s="17"/>
      <c r="I96" s="17"/>
      <c r="J96" s="17"/>
      <c r="K96" s="17"/>
      <c r="L96" s="17"/>
      <c r="M96" s="17"/>
      <c r="N96" s="17"/>
      <c r="O96" s="17"/>
      <c r="P96" s="17"/>
      <c r="Q96" s="17">
        <f t="shared" si="3"/>
        <v>0</v>
      </c>
    </row>
    <row r="97" spans="1:17" s="6" customFormat="1" ht="12.95" customHeight="1">
      <c r="A97" s="22"/>
      <c r="B97" s="30"/>
      <c r="C97" s="30" t="s">
        <v>162</v>
      </c>
      <c r="D97" s="21" t="s">
        <v>163</v>
      </c>
      <c r="E97" s="17">
        <v>0</v>
      </c>
      <c r="F97" s="17">
        <v>0</v>
      </c>
      <c r="G97" s="17">
        <v>0</v>
      </c>
      <c r="H97" s="17"/>
      <c r="I97" s="17"/>
      <c r="J97" s="17"/>
      <c r="K97" s="17"/>
      <c r="L97" s="17"/>
      <c r="M97" s="17"/>
      <c r="N97" s="17"/>
      <c r="O97" s="17"/>
      <c r="P97" s="17"/>
      <c r="Q97" s="17">
        <f t="shared" si="3"/>
        <v>0</v>
      </c>
    </row>
    <row r="98" spans="1:17" s="6" customFormat="1" ht="12.95" customHeight="1">
      <c r="A98" s="35"/>
      <c r="B98" s="30"/>
      <c r="C98" s="30" t="s">
        <v>164</v>
      </c>
      <c r="D98" s="21" t="s">
        <v>165</v>
      </c>
      <c r="E98" s="17">
        <v>0</v>
      </c>
      <c r="F98" s="17">
        <v>1898.6399999999999</v>
      </c>
      <c r="G98" s="17">
        <v>3418.3300000000004</v>
      </c>
      <c r="H98" s="17"/>
      <c r="I98" s="17"/>
      <c r="J98" s="17"/>
      <c r="K98" s="17"/>
      <c r="L98" s="17"/>
      <c r="M98" s="17"/>
      <c r="N98" s="17"/>
      <c r="O98" s="17"/>
      <c r="P98" s="17"/>
      <c r="Q98" s="17">
        <f t="shared" si="3"/>
        <v>5316.97</v>
      </c>
    </row>
    <row r="99" spans="1:17" s="6" customFormat="1" ht="12.95" customHeight="1">
      <c r="A99" s="7"/>
      <c r="B99" s="21"/>
      <c r="C99" s="30" t="s">
        <v>166</v>
      </c>
      <c r="D99" s="21" t="s">
        <v>167</v>
      </c>
      <c r="E99" s="17">
        <v>119.35</v>
      </c>
      <c r="F99" s="17">
        <v>1163</v>
      </c>
      <c r="G99" s="17">
        <v>20</v>
      </c>
      <c r="H99" s="17"/>
      <c r="I99" s="17"/>
      <c r="J99" s="17"/>
      <c r="K99" s="17"/>
      <c r="L99" s="17"/>
      <c r="M99" s="17"/>
      <c r="N99" s="17"/>
      <c r="O99" s="17"/>
      <c r="P99" s="17"/>
      <c r="Q99" s="17">
        <f t="shared" si="3"/>
        <v>1302.3499999999999</v>
      </c>
    </row>
    <row r="100" spans="1:17" s="6" customFormat="1" ht="12.95" customHeight="1">
      <c r="A100" s="7"/>
      <c r="B100" s="21"/>
      <c r="C100" s="30"/>
      <c r="D100" s="21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s="6" customFormat="1" ht="12.95" customHeight="1">
      <c r="A101" s="7"/>
      <c r="B101" s="21"/>
      <c r="C101" s="30"/>
      <c r="D101" s="21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s="6" customFormat="1" ht="12.95" customHeight="1">
      <c r="A102" s="7"/>
      <c r="B102" s="21"/>
      <c r="C102" s="30"/>
      <c r="D102" s="21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s="6" customFormat="1" ht="12.95" customHeight="1">
      <c r="A103" s="7"/>
      <c r="B103" s="21"/>
      <c r="C103" s="30"/>
      <c r="D103" s="21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s="6" customFormat="1" ht="12.95" customHeight="1">
      <c r="A104" s="7"/>
      <c r="B104" s="21"/>
      <c r="C104" s="30"/>
      <c r="D104" s="21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s="6" customFormat="1" ht="12.95" customHeight="1">
      <c r="A105" s="7"/>
      <c r="B105" s="21"/>
      <c r="C105" s="30"/>
      <c r="D105" s="21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s="6" customFormat="1" ht="12.95" customHeight="1">
      <c r="A106" s="7"/>
      <c r="B106" s="21"/>
      <c r="C106" s="30"/>
      <c r="D106" s="21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s="6" customFormat="1" ht="12.95" customHeight="1">
      <c r="A107" s="7"/>
      <c r="B107" s="36"/>
      <c r="C107" s="37"/>
      <c r="D107" s="36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1:17" s="6" customFormat="1" ht="12.95" customHeight="1">
      <c r="A108" s="7"/>
      <c r="B108" s="36"/>
      <c r="C108" s="37"/>
      <c r="D108" s="36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</row>
    <row r="109" spans="1:17" s="6" customFormat="1" ht="12" customHeight="1">
      <c r="A109" s="22"/>
      <c r="B109" s="37"/>
      <c r="C109" s="39"/>
      <c r="D109" s="36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1:17" s="6" customFormat="1" ht="12">
      <c r="A110" s="3"/>
      <c r="B110" s="4" t="str">
        <f>B2</f>
        <v>ASOCIACIÓN DEPORTIVA NACIONAL DE TIRO CON ARMAS DE CAZA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5"/>
      <c r="Q110" s="5"/>
    </row>
    <row r="111" spans="1:17" s="6" customFormat="1" ht="12">
      <c r="A111" s="7"/>
      <c r="B111" s="5" t="str">
        <f>B3</f>
        <v>EJECUCIÓN PRESUPUESTARIA CUATRIMESTRAL DEL 01 DE ENERO AL 30 DE ABRIL DE 2020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s="6" customFormat="1" ht="12" customHeight="1">
      <c r="A112" s="7"/>
      <c r="B112" s="5"/>
      <c r="C112" s="5"/>
      <c r="D112" s="8"/>
      <c r="E112" s="5"/>
      <c r="F112" s="5"/>
      <c r="G112" s="5"/>
      <c r="H112" s="5"/>
      <c r="I112" s="9"/>
      <c r="J112" s="9"/>
      <c r="K112" s="9"/>
      <c r="L112" s="5"/>
      <c r="M112" s="5"/>
      <c r="N112" s="5"/>
      <c r="O112" s="5"/>
      <c r="P112" s="5"/>
      <c r="Q112" s="5"/>
    </row>
    <row r="113" spans="1:17" s="2" customFormat="1" ht="15" customHeight="1">
      <c r="A113" s="10"/>
      <c r="B113" s="61" t="s">
        <v>1</v>
      </c>
      <c r="C113" s="63" t="s">
        <v>2</v>
      </c>
      <c r="D113" s="63" t="s">
        <v>3</v>
      </c>
      <c r="E113" s="61" t="s">
        <v>4</v>
      </c>
      <c r="F113" s="61" t="s">
        <v>5</v>
      </c>
      <c r="G113" s="61" t="s">
        <v>6</v>
      </c>
      <c r="H113" s="61" t="s">
        <v>7</v>
      </c>
      <c r="I113" s="61" t="s">
        <v>8</v>
      </c>
      <c r="J113" s="59" t="s">
        <v>9</v>
      </c>
      <c r="K113" s="59" t="s">
        <v>10</v>
      </c>
      <c r="L113" s="59" t="s">
        <v>11</v>
      </c>
      <c r="M113" s="59" t="s">
        <v>12</v>
      </c>
      <c r="N113" s="59" t="s">
        <v>13</v>
      </c>
      <c r="O113" s="61" t="s">
        <v>14</v>
      </c>
      <c r="P113" s="59" t="s">
        <v>15</v>
      </c>
      <c r="Q113" s="11" t="s">
        <v>16</v>
      </c>
    </row>
    <row r="114" spans="1:17" s="2" customFormat="1">
      <c r="A114" s="10"/>
      <c r="B114" s="62"/>
      <c r="C114" s="64"/>
      <c r="D114" s="64"/>
      <c r="E114" s="62"/>
      <c r="F114" s="62"/>
      <c r="G114" s="62"/>
      <c r="H114" s="62"/>
      <c r="I114" s="62"/>
      <c r="J114" s="60"/>
      <c r="K114" s="60"/>
      <c r="L114" s="60"/>
      <c r="M114" s="60"/>
      <c r="N114" s="60"/>
      <c r="O114" s="62"/>
      <c r="P114" s="60"/>
      <c r="Q114" s="12" t="s">
        <v>17</v>
      </c>
    </row>
    <row r="115" spans="1:17" s="6" customFormat="1" ht="12.95" customHeight="1">
      <c r="A115" s="7"/>
      <c r="B115" s="40"/>
      <c r="C115" s="41"/>
      <c r="D115" s="41"/>
      <c r="E115" s="40"/>
      <c r="F115" s="40"/>
      <c r="G115" s="40"/>
      <c r="H115" s="40"/>
      <c r="I115" s="40"/>
      <c r="J115" s="42"/>
      <c r="K115" s="42"/>
      <c r="L115" s="42"/>
      <c r="M115" s="42"/>
      <c r="N115" s="42"/>
      <c r="O115" s="43"/>
      <c r="P115" s="42"/>
      <c r="Q115" s="44"/>
    </row>
    <row r="116" spans="1:17" s="6" customFormat="1" ht="12.95" customHeight="1">
      <c r="A116" s="22"/>
      <c r="B116" s="33">
        <v>3</v>
      </c>
      <c r="C116" s="30"/>
      <c r="D116" s="18" t="s">
        <v>168</v>
      </c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s="6" customFormat="1" ht="12.95" customHeight="1">
      <c r="A117" s="22"/>
      <c r="B117" s="30"/>
      <c r="C117" s="30" t="s">
        <v>169</v>
      </c>
      <c r="D117" s="21" t="s">
        <v>170</v>
      </c>
      <c r="E117" s="17">
        <v>1299</v>
      </c>
      <c r="F117" s="17">
        <v>0</v>
      </c>
      <c r="G117" s="17">
        <v>0</v>
      </c>
      <c r="H117" s="17"/>
      <c r="I117" s="17"/>
      <c r="J117" s="17"/>
      <c r="K117" s="17"/>
      <c r="L117" s="17"/>
      <c r="M117" s="17"/>
      <c r="N117" s="17"/>
      <c r="O117" s="17"/>
      <c r="P117" s="17"/>
      <c r="Q117" s="17">
        <f t="shared" ref="Q117:Q123" si="4">SUM(E117:P117)</f>
        <v>1299</v>
      </c>
    </row>
    <row r="118" spans="1:17" s="6" customFormat="1" ht="12.95" customHeight="1">
      <c r="A118" s="35"/>
      <c r="B118" s="30"/>
      <c r="C118" s="30" t="s">
        <v>171</v>
      </c>
      <c r="D118" s="21" t="s">
        <v>172</v>
      </c>
      <c r="E118" s="17">
        <v>0</v>
      </c>
      <c r="F118" s="17">
        <v>0</v>
      </c>
      <c r="G118" s="17">
        <v>0</v>
      </c>
      <c r="H118" s="17"/>
      <c r="I118" s="17"/>
      <c r="J118" s="17"/>
      <c r="K118" s="17"/>
      <c r="L118" s="17"/>
      <c r="M118" s="17"/>
      <c r="N118" s="17"/>
      <c r="O118" s="17"/>
      <c r="P118" s="17"/>
      <c r="Q118" s="17">
        <f t="shared" si="4"/>
        <v>0</v>
      </c>
    </row>
    <row r="119" spans="1:17" s="6" customFormat="1" ht="12.95" customHeight="1">
      <c r="A119" s="7"/>
      <c r="B119" s="21"/>
      <c r="C119" s="30" t="s">
        <v>173</v>
      </c>
      <c r="D119" s="21" t="s">
        <v>174</v>
      </c>
      <c r="E119" s="17">
        <v>0</v>
      </c>
      <c r="F119" s="17">
        <v>0</v>
      </c>
      <c r="G119" s="17">
        <v>35472.21</v>
      </c>
      <c r="H119" s="17"/>
      <c r="I119" s="17"/>
      <c r="J119" s="17"/>
      <c r="K119" s="17"/>
      <c r="L119" s="17"/>
      <c r="M119" s="17"/>
      <c r="N119" s="17"/>
      <c r="O119" s="17"/>
      <c r="P119" s="17"/>
      <c r="Q119" s="17">
        <f t="shared" si="4"/>
        <v>35472.21</v>
      </c>
    </row>
    <row r="120" spans="1:17" s="6" customFormat="1" ht="12.95" customHeight="1">
      <c r="A120" s="7"/>
      <c r="B120" s="21"/>
      <c r="C120" s="30" t="s">
        <v>175</v>
      </c>
      <c r="D120" s="21" t="s">
        <v>176</v>
      </c>
      <c r="E120" s="17">
        <v>0</v>
      </c>
      <c r="F120" s="17">
        <v>0</v>
      </c>
      <c r="G120" s="17">
        <v>0</v>
      </c>
      <c r="H120" s="17"/>
      <c r="I120" s="17"/>
      <c r="J120" s="17"/>
      <c r="K120" s="17"/>
      <c r="L120" s="17"/>
      <c r="M120" s="17"/>
      <c r="N120" s="17"/>
      <c r="O120" s="17"/>
      <c r="P120" s="17"/>
      <c r="Q120" s="17">
        <f t="shared" si="4"/>
        <v>0</v>
      </c>
    </row>
    <row r="121" spans="1:17" s="6" customFormat="1" ht="12.95" customHeight="1">
      <c r="A121" s="7"/>
      <c r="B121" s="21"/>
      <c r="C121" s="30" t="s">
        <v>177</v>
      </c>
      <c r="D121" s="21" t="s">
        <v>178</v>
      </c>
      <c r="E121" s="17">
        <v>0</v>
      </c>
      <c r="F121" s="17">
        <v>3950</v>
      </c>
      <c r="G121" s="17">
        <v>0</v>
      </c>
      <c r="H121" s="17"/>
      <c r="I121" s="17"/>
      <c r="J121" s="17"/>
      <c r="K121" s="17"/>
      <c r="L121" s="17"/>
      <c r="M121" s="17"/>
      <c r="N121" s="17"/>
      <c r="O121" s="17"/>
      <c r="P121" s="17"/>
      <c r="Q121" s="17">
        <f t="shared" si="4"/>
        <v>3950</v>
      </c>
    </row>
    <row r="122" spans="1:17" s="6" customFormat="1" ht="12.95" customHeight="1">
      <c r="A122" s="7"/>
      <c r="B122" s="21"/>
      <c r="C122" s="30" t="s">
        <v>179</v>
      </c>
      <c r="D122" s="21" t="s">
        <v>180</v>
      </c>
      <c r="E122" s="17">
        <v>0</v>
      </c>
      <c r="F122" s="17">
        <v>0</v>
      </c>
      <c r="G122" s="17">
        <v>0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f t="shared" si="4"/>
        <v>0</v>
      </c>
    </row>
    <row r="123" spans="1:17" s="6" customFormat="1" ht="12.95" customHeight="1">
      <c r="A123" s="7"/>
      <c r="B123" s="21"/>
      <c r="C123" s="30"/>
      <c r="D123" s="21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32"/>
      <c r="P123" s="32"/>
      <c r="Q123" s="17">
        <f t="shared" si="4"/>
        <v>0</v>
      </c>
    </row>
    <row r="124" spans="1:17" s="6" customFormat="1" ht="12.95" customHeight="1">
      <c r="A124" s="7"/>
      <c r="B124" s="21"/>
      <c r="C124" s="30"/>
      <c r="D124" s="21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32"/>
      <c r="P124" s="32"/>
      <c r="Q124" s="17"/>
    </row>
    <row r="125" spans="1:17" s="6" customFormat="1" ht="12.95" customHeight="1">
      <c r="A125" s="7"/>
      <c r="B125" s="21"/>
      <c r="C125" s="30"/>
      <c r="D125" s="21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32"/>
      <c r="P125" s="17"/>
      <c r="Q125" s="17"/>
    </row>
    <row r="126" spans="1:17" s="6" customFormat="1" ht="12.95" customHeight="1">
      <c r="A126" s="7"/>
      <c r="B126" s="33">
        <v>4</v>
      </c>
      <c r="C126" s="30"/>
      <c r="D126" s="18" t="s">
        <v>181</v>
      </c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32"/>
      <c r="P126" s="17"/>
      <c r="Q126" s="17"/>
    </row>
    <row r="127" spans="1:17" s="6" customFormat="1" ht="12.95" customHeight="1">
      <c r="A127" s="7"/>
      <c r="B127" s="21"/>
      <c r="C127" s="30" t="s">
        <v>182</v>
      </c>
      <c r="D127" s="21" t="s">
        <v>183</v>
      </c>
      <c r="E127" s="17">
        <v>0</v>
      </c>
      <c r="F127" s="17">
        <v>0</v>
      </c>
      <c r="G127" s="17">
        <v>0</v>
      </c>
      <c r="H127" s="17">
        <v>24186.22</v>
      </c>
      <c r="I127" s="17"/>
      <c r="J127" s="17"/>
      <c r="K127" s="17"/>
      <c r="L127" s="17"/>
      <c r="M127" s="17"/>
      <c r="N127" s="17"/>
      <c r="O127" s="17"/>
      <c r="P127" s="17"/>
      <c r="Q127" s="17">
        <f t="shared" ref="Q127:Q131" si="5">SUM(E127:P127)</f>
        <v>24186.22</v>
      </c>
    </row>
    <row r="128" spans="1:17" s="6" customFormat="1" ht="12.95" customHeight="1">
      <c r="A128" s="7"/>
      <c r="B128" s="21"/>
      <c r="C128" s="30" t="s">
        <v>184</v>
      </c>
      <c r="D128" s="21" t="s">
        <v>185</v>
      </c>
      <c r="E128" s="17">
        <v>0</v>
      </c>
      <c r="F128" s="17">
        <v>0</v>
      </c>
      <c r="G128" s="17">
        <v>0</v>
      </c>
      <c r="H128" s="17">
        <v>3718.87</v>
      </c>
      <c r="I128" s="17"/>
      <c r="J128" s="17"/>
      <c r="K128" s="17"/>
      <c r="L128" s="17"/>
      <c r="M128" s="17"/>
      <c r="N128" s="17"/>
      <c r="O128" s="17"/>
      <c r="P128" s="17"/>
      <c r="Q128" s="17">
        <f t="shared" si="5"/>
        <v>3718.87</v>
      </c>
    </row>
    <row r="129" spans="1:17" s="6" customFormat="1" ht="12.95" customHeight="1">
      <c r="A129" s="7"/>
      <c r="B129" s="30"/>
      <c r="C129" s="30" t="s">
        <v>186</v>
      </c>
      <c r="D129" s="21" t="s">
        <v>187</v>
      </c>
      <c r="E129" s="17">
        <v>1600</v>
      </c>
      <c r="F129" s="17">
        <v>1600</v>
      </c>
      <c r="G129" s="17">
        <v>1600</v>
      </c>
      <c r="H129" s="17">
        <v>1600</v>
      </c>
      <c r="I129" s="17"/>
      <c r="J129" s="17"/>
      <c r="K129" s="17"/>
      <c r="L129" s="17"/>
      <c r="M129" s="17"/>
      <c r="N129" s="17"/>
      <c r="O129" s="17"/>
      <c r="P129" s="17"/>
      <c r="Q129" s="17">
        <f>SUM(E129:P129)</f>
        <v>6400</v>
      </c>
    </row>
    <row r="130" spans="1:17" s="6" customFormat="1" ht="12.95" customHeight="1">
      <c r="A130" s="7"/>
      <c r="B130" s="30"/>
      <c r="C130" s="30" t="s">
        <v>188</v>
      </c>
      <c r="D130" s="21" t="s">
        <v>189</v>
      </c>
      <c r="E130" s="17">
        <v>0</v>
      </c>
      <c r="F130" s="17">
        <v>0</v>
      </c>
      <c r="G130" s="17">
        <v>0</v>
      </c>
      <c r="H130" s="17"/>
      <c r="I130" s="17"/>
      <c r="J130" s="17"/>
      <c r="K130" s="17"/>
      <c r="L130" s="17"/>
      <c r="M130" s="17"/>
      <c r="N130" s="17"/>
      <c r="O130" s="17"/>
      <c r="P130" s="17"/>
      <c r="Q130" s="17">
        <f t="shared" si="5"/>
        <v>0</v>
      </c>
    </row>
    <row r="131" spans="1:17" s="6" customFormat="1" ht="12.95" customHeight="1">
      <c r="A131" s="7"/>
      <c r="B131" s="30"/>
      <c r="C131" s="30">
        <v>472</v>
      </c>
      <c r="D131" s="21" t="s">
        <v>190</v>
      </c>
      <c r="E131" s="17">
        <v>0</v>
      </c>
      <c r="F131" s="17">
        <v>0</v>
      </c>
      <c r="G131" s="17">
        <v>0</v>
      </c>
      <c r="H131" s="17"/>
      <c r="I131" s="17"/>
      <c r="J131" s="17"/>
      <c r="K131" s="17"/>
      <c r="L131" s="17"/>
      <c r="M131" s="17"/>
      <c r="N131" s="17"/>
      <c r="O131" s="17"/>
      <c r="P131" s="17"/>
      <c r="Q131" s="17">
        <f t="shared" si="5"/>
        <v>0</v>
      </c>
    </row>
    <row r="132" spans="1:17" s="6" customFormat="1" ht="12.95" customHeight="1">
      <c r="A132" s="7"/>
      <c r="B132" s="30"/>
      <c r="C132" s="30"/>
      <c r="D132" s="21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s="6" customFormat="1" ht="12.95" customHeight="1">
      <c r="A133" s="7"/>
      <c r="B133" s="30"/>
      <c r="C133" s="30"/>
      <c r="D133" s="21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s="6" customFormat="1" ht="12.95" customHeight="1">
      <c r="A134" s="7"/>
      <c r="B134" s="30"/>
      <c r="C134" s="30"/>
      <c r="D134" s="21"/>
      <c r="E134" s="17"/>
      <c r="F134" s="17"/>
      <c r="G134" s="17"/>
      <c r="H134" s="17"/>
      <c r="I134" s="17"/>
      <c r="J134" s="17"/>
      <c r="K134" s="17"/>
      <c r="L134" s="45"/>
      <c r="M134" s="17"/>
      <c r="N134" s="17"/>
      <c r="O134" s="17"/>
      <c r="P134" s="17"/>
      <c r="Q134" s="17"/>
    </row>
    <row r="135" spans="1:17" s="6" customFormat="1" ht="12.95" customHeight="1" thickBot="1">
      <c r="A135" s="7"/>
      <c r="B135" s="46"/>
      <c r="C135" s="47"/>
      <c r="D135" s="46"/>
      <c r="E135" s="48">
        <f>SUM(E8:E134)</f>
        <v>128120.21000000002</v>
      </c>
      <c r="F135" s="48">
        <f t="shared" ref="F135:P135" si="6">SUM(F8:F131)</f>
        <v>306578.08000000007</v>
      </c>
      <c r="G135" s="48">
        <f>SUM(G8:G131)</f>
        <v>513467.53</v>
      </c>
      <c r="H135" s="48">
        <f t="shared" si="6"/>
        <v>165167.60999999999</v>
      </c>
      <c r="I135" s="48">
        <f t="shared" si="6"/>
        <v>0</v>
      </c>
      <c r="J135" s="48">
        <f t="shared" si="6"/>
        <v>0</v>
      </c>
      <c r="K135" s="48">
        <f>SUM(K8:K131)</f>
        <v>0</v>
      </c>
      <c r="L135" s="48">
        <f>SUM(L8:L131)</f>
        <v>0</v>
      </c>
      <c r="M135" s="48">
        <f t="shared" si="6"/>
        <v>0</v>
      </c>
      <c r="N135" s="48">
        <f t="shared" si="6"/>
        <v>0</v>
      </c>
      <c r="O135" s="48">
        <f t="shared" si="6"/>
        <v>0</v>
      </c>
      <c r="P135" s="48">
        <f t="shared" si="6"/>
        <v>0</v>
      </c>
      <c r="Q135" s="49">
        <f>SUM(Q8:Q131)</f>
        <v>1113333.4300000002</v>
      </c>
    </row>
    <row r="136" spans="1:17" s="6" customFormat="1" ht="12.95" customHeight="1" thickTop="1">
      <c r="A136" s="7"/>
      <c r="B136" s="50"/>
      <c r="C136" s="50"/>
      <c r="D136" s="50"/>
      <c r="E136" s="51"/>
      <c r="F136" s="51"/>
      <c r="G136" s="51"/>
      <c r="H136" s="51"/>
      <c r="I136" s="51"/>
      <c r="J136" s="52"/>
      <c r="K136" s="51"/>
      <c r="L136" s="53"/>
      <c r="M136" s="52"/>
      <c r="N136" s="50"/>
      <c r="O136" s="50"/>
      <c r="P136" s="38"/>
      <c r="Q136" s="38"/>
    </row>
    <row r="137" spans="1:17" s="6" customFormat="1" ht="12.95" customHeight="1">
      <c r="A137" s="7"/>
      <c r="B137" s="54"/>
      <c r="C137" s="50"/>
      <c r="D137" s="50" t="s">
        <v>191</v>
      </c>
      <c r="E137" s="38"/>
      <c r="F137" s="50"/>
      <c r="G137" s="50"/>
      <c r="H137" s="50"/>
      <c r="I137" s="50"/>
      <c r="J137" s="38"/>
      <c r="K137" s="38"/>
      <c r="L137" s="55"/>
      <c r="M137" s="50"/>
      <c r="N137" s="50"/>
      <c r="O137" s="50"/>
      <c r="P137" s="38"/>
      <c r="Q137" s="38"/>
    </row>
    <row r="138" spans="1:17" s="6" customFormat="1" ht="12.95" customHeight="1">
      <c r="A138" s="7"/>
      <c r="B138" s="54"/>
      <c r="C138" s="50"/>
      <c r="D138" s="50"/>
      <c r="E138" s="38"/>
      <c r="F138" s="50"/>
      <c r="G138" s="50"/>
      <c r="H138" s="50"/>
      <c r="I138" s="50"/>
      <c r="J138" s="38"/>
      <c r="K138" s="38"/>
      <c r="L138" s="55"/>
      <c r="M138" s="50"/>
      <c r="N138" s="50"/>
      <c r="O138" s="50"/>
      <c r="P138" s="38"/>
      <c r="Q138" s="38"/>
    </row>
    <row r="139" spans="1:17" s="6" customFormat="1" ht="12.95" customHeight="1">
      <c r="A139" s="7"/>
      <c r="B139" s="54"/>
      <c r="C139" s="50"/>
      <c r="D139" s="50"/>
      <c r="E139" s="38"/>
      <c r="F139" s="50"/>
      <c r="G139" s="50"/>
      <c r="H139" s="50"/>
      <c r="I139" s="50"/>
      <c r="J139" s="38"/>
      <c r="K139" s="38"/>
      <c r="L139" s="55"/>
      <c r="M139" s="50"/>
      <c r="N139" s="50"/>
      <c r="O139" s="50"/>
      <c r="P139" s="38"/>
      <c r="Q139" s="38"/>
    </row>
    <row r="140" spans="1:17" s="6" customFormat="1" ht="12.95" customHeight="1">
      <c r="A140" s="7"/>
      <c r="B140" s="54"/>
      <c r="C140" s="50"/>
      <c r="D140" s="50"/>
      <c r="E140" s="38"/>
      <c r="F140" s="50"/>
      <c r="G140" s="50"/>
      <c r="H140" s="50"/>
      <c r="I140" s="50"/>
      <c r="J140" s="38"/>
      <c r="K140" s="38"/>
      <c r="L140" s="55"/>
      <c r="M140" s="50"/>
      <c r="N140" s="50"/>
      <c r="O140" s="50"/>
      <c r="P140" s="38"/>
      <c r="Q140" s="38"/>
    </row>
    <row r="141" spans="1:17" s="6" customFormat="1" ht="12.95" customHeight="1">
      <c r="A141" s="7"/>
      <c r="B141" s="54"/>
      <c r="C141" s="50"/>
      <c r="D141" s="50"/>
      <c r="E141" s="38"/>
      <c r="F141" s="50"/>
      <c r="G141" s="50"/>
      <c r="H141" s="50"/>
      <c r="I141" s="50"/>
      <c r="J141" s="38"/>
      <c r="K141" s="38"/>
      <c r="L141" s="55"/>
      <c r="M141" s="50"/>
      <c r="N141" s="50"/>
      <c r="O141" s="50"/>
      <c r="P141" s="38"/>
      <c r="Q141" s="38"/>
    </row>
    <row r="142" spans="1:17" s="6" customFormat="1" ht="12.95" customHeight="1">
      <c r="A142" s="7"/>
      <c r="B142" s="54"/>
      <c r="C142" s="50"/>
      <c r="D142" s="50"/>
      <c r="E142" s="38"/>
      <c r="F142" s="50"/>
      <c r="G142" s="50"/>
      <c r="H142" s="50"/>
      <c r="I142" s="50"/>
      <c r="J142" s="38"/>
      <c r="K142" s="38"/>
      <c r="L142" s="55"/>
      <c r="M142" s="50"/>
      <c r="N142" s="50"/>
      <c r="O142" s="50"/>
      <c r="P142" s="38"/>
      <c r="Q142" s="38"/>
    </row>
    <row r="143" spans="1:17" s="6" customFormat="1" ht="12.95" customHeight="1">
      <c r="A143" s="7"/>
      <c r="B143" s="54"/>
      <c r="C143" s="50"/>
      <c r="D143" s="50"/>
      <c r="E143" s="38"/>
      <c r="F143" s="50"/>
      <c r="G143" s="50"/>
      <c r="H143" s="50"/>
      <c r="I143" s="50"/>
      <c r="J143" s="38"/>
      <c r="K143" s="38"/>
      <c r="L143" s="55"/>
      <c r="M143" s="50"/>
      <c r="N143" s="50"/>
      <c r="O143" s="50"/>
      <c r="P143" s="38"/>
      <c r="Q143" s="38"/>
    </row>
    <row r="144" spans="1:17" s="6" customFormat="1" ht="12.95" customHeight="1">
      <c r="A144" s="7"/>
      <c r="B144" s="54"/>
      <c r="C144" s="50"/>
      <c r="D144" s="50"/>
      <c r="E144" s="38"/>
      <c r="F144" s="50"/>
      <c r="G144" s="50"/>
      <c r="H144" s="50"/>
      <c r="I144" s="50"/>
      <c r="J144" s="38"/>
      <c r="K144" s="38"/>
      <c r="L144" s="55"/>
      <c r="M144" s="50"/>
      <c r="N144" s="50"/>
      <c r="O144" s="50"/>
      <c r="P144" s="38"/>
      <c r="Q144" s="38"/>
    </row>
    <row r="145" spans="1:19" s="6" customFormat="1" ht="12.95" customHeight="1">
      <c r="A145" s="7"/>
      <c r="B145" s="54"/>
      <c r="C145" s="50"/>
      <c r="D145" s="50"/>
      <c r="E145" s="50"/>
      <c r="F145" s="50"/>
      <c r="G145" s="50"/>
      <c r="H145" s="50"/>
      <c r="I145" s="50"/>
      <c r="J145" s="38"/>
      <c r="K145" s="38"/>
      <c r="L145" s="55"/>
      <c r="M145" s="50"/>
      <c r="N145" s="50"/>
      <c r="O145" s="50"/>
      <c r="P145" s="38"/>
      <c r="Q145" s="38"/>
    </row>
    <row r="146" spans="1:19" s="6" customFormat="1" ht="12.95" customHeight="1">
      <c r="A146" s="7"/>
      <c r="B146" s="54"/>
      <c r="C146" s="50"/>
      <c r="D146" s="50"/>
      <c r="E146" s="50"/>
      <c r="F146" s="50"/>
      <c r="G146" s="50"/>
      <c r="H146" s="50"/>
      <c r="I146" s="50"/>
      <c r="J146" s="50"/>
      <c r="K146" s="38"/>
      <c r="L146" s="55"/>
      <c r="M146" s="50"/>
      <c r="N146" s="50"/>
      <c r="O146" s="50"/>
      <c r="P146" s="38"/>
      <c r="Q146" s="38"/>
    </row>
    <row r="147" spans="1:19" s="6" customFormat="1" ht="12.95" customHeight="1">
      <c r="A147" s="3"/>
      <c r="B147" s="54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38"/>
      <c r="Q147" s="38"/>
    </row>
    <row r="148" spans="1:19" s="6" customFormat="1" ht="12">
      <c r="A148" s="7"/>
      <c r="B148" s="54"/>
      <c r="C148" s="50"/>
      <c r="D148" s="56" t="s">
        <v>192</v>
      </c>
      <c r="E148" s="23"/>
      <c r="F148" s="23"/>
      <c r="G148" s="23"/>
      <c r="H148" s="56"/>
      <c r="I148" s="50"/>
      <c r="J148" s="50"/>
      <c r="K148" s="50"/>
      <c r="L148" s="56"/>
      <c r="M148" s="56" t="s">
        <v>193</v>
      </c>
      <c r="N148" s="56"/>
      <c r="O148" s="23"/>
      <c r="P148" s="52"/>
      <c r="Q148" s="38"/>
    </row>
    <row r="149" spans="1:19" s="6" customFormat="1" ht="12">
      <c r="A149" s="7"/>
      <c r="B149" s="54"/>
      <c r="C149" s="50"/>
      <c r="D149" s="56" t="s">
        <v>194</v>
      </c>
      <c r="E149" s="23"/>
      <c r="F149" s="23"/>
      <c r="G149" s="23"/>
      <c r="H149" s="56"/>
      <c r="I149" s="57"/>
      <c r="J149" s="57"/>
      <c r="K149" s="23"/>
      <c r="L149" s="56"/>
      <c r="M149" s="56" t="s">
        <v>195</v>
      </c>
      <c r="N149" s="56"/>
      <c r="O149" s="23"/>
      <c r="P149" s="50"/>
      <c r="Q149" s="38"/>
    </row>
    <row r="150" spans="1:19" s="23" customFormat="1" ht="12">
      <c r="D150" s="58"/>
      <c r="R150" s="6"/>
      <c r="S150" s="6"/>
    </row>
    <row r="151" spans="1:19" s="23" customFormat="1" ht="12">
      <c r="R151" s="6"/>
      <c r="S151" s="6"/>
    </row>
    <row r="152" spans="1:19" s="23" customFormat="1" ht="12">
      <c r="R152" s="6"/>
      <c r="S152" s="6"/>
    </row>
    <row r="153" spans="1:19" s="23" customFormat="1" ht="12">
      <c r="R153" s="6"/>
      <c r="S153" s="6"/>
    </row>
    <row r="154" spans="1:19" s="23" customFormat="1" ht="12">
      <c r="R154" s="6"/>
      <c r="S154" s="6"/>
    </row>
    <row r="155" spans="1:19" s="23" customFormat="1" ht="12">
      <c r="R155" s="6"/>
      <c r="S155" s="6"/>
    </row>
    <row r="156" spans="1:19" s="23" customFormat="1" ht="12">
      <c r="R156" s="6"/>
      <c r="S156" s="6"/>
    </row>
    <row r="157" spans="1:19" s="23" customFormat="1" ht="12">
      <c r="R157" s="6"/>
      <c r="S157" s="6"/>
    </row>
    <row r="158" spans="1:19" s="23" customFormat="1" ht="12">
      <c r="R158" s="6"/>
      <c r="S158" s="6"/>
    </row>
    <row r="159" spans="1:19" s="23" customFormat="1" ht="12">
      <c r="R159" s="6"/>
      <c r="S159" s="6"/>
    </row>
    <row r="160" spans="1:19" s="23" customFormat="1" ht="12">
      <c r="R160" s="6"/>
      <c r="S160" s="6"/>
    </row>
    <row r="161" spans="18:19" s="23" customFormat="1" ht="12">
      <c r="R161" s="6"/>
      <c r="S161" s="6"/>
    </row>
  </sheetData>
  <mergeCells count="45">
    <mergeCell ref="G5:G6"/>
    <mergeCell ref="B5:B6"/>
    <mergeCell ref="C5:C6"/>
    <mergeCell ref="D5:D6"/>
    <mergeCell ref="E5:E6"/>
    <mergeCell ref="F5:F6"/>
    <mergeCell ref="N5:N6"/>
    <mergeCell ref="O5:O6"/>
    <mergeCell ref="P5:P6"/>
    <mergeCell ref="B59:B60"/>
    <mergeCell ref="C59:C60"/>
    <mergeCell ref="D59:D60"/>
    <mergeCell ref="E59:E60"/>
    <mergeCell ref="F59:F60"/>
    <mergeCell ref="G59:G60"/>
    <mergeCell ref="H59:H60"/>
    <mergeCell ref="H5:H6"/>
    <mergeCell ref="I5:I6"/>
    <mergeCell ref="J5:J6"/>
    <mergeCell ref="K5:K6"/>
    <mergeCell ref="L5:L6"/>
    <mergeCell ref="M5:M6"/>
    <mergeCell ref="O59:O60"/>
    <mergeCell ref="P59:P60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I59:I60"/>
    <mergeCell ref="J59:J60"/>
    <mergeCell ref="K59:K60"/>
    <mergeCell ref="L59:L60"/>
    <mergeCell ref="M59:M60"/>
    <mergeCell ref="N59:N60"/>
    <mergeCell ref="P113:P114"/>
    <mergeCell ref="J113:J114"/>
    <mergeCell ref="K113:K114"/>
    <mergeCell ref="L113:L114"/>
    <mergeCell ref="M113:M114"/>
    <mergeCell ref="N113:N114"/>
    <mergeCell ref="O113:O1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tabSelected="1" workbookViewId="0">
      <selection activeCell="G13" sqref="G13"/>
    </sheetView>
  </sheetViews>
  <sheetFormatPr baseColWidth="10" defaultColWidth="11.42578125" defaultRowHeight="11.25"/>
  <cols>
    <col min="1" max="1" width="0.85546875" style="1" customWidth="1"/>
    <col min="2" max="2" width="3.7109375" style="1" customWidth="1"/>
    <col min="3" max="3" width="5.7109375" style="1" customWidth="1"/>
    <col min="4" max="4" width="30.7109375" style="1" customWidth="1"/>
    <col min="5" max="9" width="11.7109375" style="1" customWidth="1"/>
    <col min="10" max="10" width="15.140625" style="1" customWidth="1"/>
    <col min="11" max="16" width="11.7109375" style="1" customWidth="1"/>
    <col min="17" max="17" width="12.5703125" style="1" customWidth="1"/>
    <col min="18" max="19" width="11.42578125" style="2"/>
    <col min="20" max="16384" width="11.42578125" style="1"/>
  </cols>
  <sheetData>
    <row r="1" spans="1:19" ht="12" customHeight="1"/>
    <row r="2" spans="1:19" s="6" customFormat="1" ht="15" customHeight="1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</row>
    <row r="3" spans="1:19" s="6" customFormat="1" ht="15" customHeight="1">
      <c r="A3" s="7"/>
      <c r="B3" s="5" t="s">
        <v>197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9" s="6" customFormat="1" ht="12" customHeight="1">
      <c r="A4" s="7"/>
      <c r="B4" s="5"/>
      <c r="C4" s="5"/>
      <c r="D4" s="8"/>
      <c r="E4" s="5"/>
      <c r="F4" s="5"/>
      <c r="G4" s="5"/>
      <c r="H4" s="5"/>
      <c r="I4" s="9"/>
      <c r="J4" s="9"/>
      <c r="K4" s="9"/>
      <c r="L4" s="5"/>
      <c r="M4" s="5"/>
      <c r="N4" s="5"/>
      <c r="O4" s="5"/>
      <c r="P4" s="5"/>
      <c r="Q4" s="5"/>
    </row>
    <row r="5" spans="1:19" s="2" customFormat="1" ht="15" customHeight="1">
      <c r="A5" s="10"/>
      <c r="B5" s="61" t="s">
        <v>1</v>
      </c>
      <c r="C5" s="63" t="s">
        <v>2</v>
      </c>
      <c r="D5" s="63" t="s">
        <v>3</v>
      </c>
      <c r="E5" s="61" t="s">
        <v>4</v>
      </c>
      <c r="F5" s="61" t="s">
        <v>5</v>
      </c>
      <c r="G5" s="61" t="s">
        <v>6</v>
      </c>
      <c r="H5" s="61" t="s">
        <v>7</v>
      </c>
      <c r="I5" s="61" t="s">
        <v>8</v>
      </c>
      <c r="J5" s="59" t="s">
        <v>9</v>
      </c>
      <c r="K5" s="59" t="s">
        <v>10</v>
      </c>
      <c r="L5" s="59" t="s">
        <v>11</v>
      </c>
      <c r="M5" s="59" t="s">
        <v>12</v>
      </c>
      <c r="N5" s="59" t="s">
        <v>13</v>
      </c>
      <c r="O5" s="61" t="s">
        <v>14</v>
      </c>
      <c r="P5" s="59" t="s">
        <v>15</v>
      </c>
      <c r="Q5" s="11" t="s">
        <v>16</v>
      </c>
    </row>
    <row r="6" spans="1:19" s="2" customFormat="1">
      <c r="A6" s="10"/>
      <c r="B6" s="62"/>
      <c r="C6" s="64"/>
      <c r="D6" s="64"/>
      <c r="E6" s="62"/>
      <c r="F6" s="62"/>
      <c r="G6" s="62"/>
      <c r="H6" s="62"/>
      <c r="I6" s="62"/>
      <c r="J6" s="60"/>
      <c r="K6" s="60"/>
      <c r="L6" s="60"/>
      <c r="M6" s="60"/>
      <c r="N6" s="60"/>
      <c r="O6" s="62"/>
      <c r="P6" s="60"/>
      <c r="Q6" s="12" t="s">
        <v>17</v>
      </c>
    </row>
    <row r="7" spans="1:19" s="2" customFormat="1" ht="12.95" customHeight="1">
      <c r="A7" s="10"/>
      <c r="B7" s="13"/>
      <c r="C7" s="14"/>
      <c r="D7" s="14"/>
      <c r="E7" s="13"/>
      <c r="F7" s="13"/>
      <c r="G7" s="13"/>
      <c r="H7" s="13"/>
      <c r="I7" s="13"/>
      <c r="J7" s="15"/>
      <c r="K7" s="15"/>
      <c r="L7" s="15"/>
      <c r="M7" s="15"/>
      <c r="N7" s="15"/>
      <c r="O7" s="13"/>
      <c r="P7" s="15"/>
      <c r="Q7" s="12"/>
    </row>
    <row r="8" spans="1:19" s="6" customFormat="1" ht="12.95" customHeight="1">
      <c r="A8" s="7"/>
      <c r="B8" s="16" t="s">
        <v>18</v>
      </c>
      <c r="C8" s="17"/>
      <c r="D8" s="18" t="s">
        <v>19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9" s="6" customFormat="1" ht="12.95" customHeight="1">
      <c r="A9" s="7"/>
      <c r="B9" s="19"/>
      <c r="C9" s="20" t="s">
        <v>20</v>
      </c>
      <c r="D9" s="21" t="s">
        <v>21</v>
      </c>
      <c r="E9" s="17">
        <v>63528.1</v>
      </c>
      <c r="F9" s="17">
        <v>63528.1</v>
      </c>
      <c r="G9" s="17">
        <v>63528.099999999991</v>
      </c>
      <c r="H9" s="17">
        <v>62946.1</v>
      </c>
      <c r="I9" s="17">
        <v>62946.1</v>
      </c>
      <c r="J9" s="17">
        <v>62946.1</v>
      </c>
      <c r="K9" s="17">
        <v>62271.1</v>
      </c>
      <c r="L9" s="17">
        <v>62271.1</v>
      </c>
      <c r="M9" s="17"/>
      <c r="N9" s="17"/>
      <c r="O9" s="17"/>
      <c r="P9" s="17"/>
      <c r="Q9" s="17">
        <f t="shared" ref="Q9:Q18" si="0">SUM(E9:P9)</f>
        <v>503964.79999999993</v>
      </c>
    </row>
    <row r="10" spans="1:19" s="6" customFormat="1" ht="12.95" customHeight="1">
      <c r="A10" s="7"/>
      <c r="B10" s="19"/>
      <c r="C10" s="20" t="s">
        <v>22</v>
      </c>
      <c r="D10" s="21" t="s">
        <v>23</v>
      </c>
      <c r="E10" s="17">
        <v>375</v>
      </c>
      <c r="F10" s="17">
        <v>375</v>
      </c>
      <c r="G10" s="17">
        <v>375</v>
      </c>
      <c r="H10" s="17">
        <v>750</v>
      </c>
      <c r="I10" s="17">
        <v>750</v>
      </c>
      <c r="J10" s="17">
        <v>750</v>
      </c>
      <c r="K10" s="17">
        <f>375*3</f>
        <v>1125</v>
      </c>
      <c r="L10" s="17">
        <v>1125</v>
      </c>
      <c r="M10" s="17"/>
      <c r="N10" s="17"/>
      <c r="O10" s="17"/>
      <c r="P10" s="17"/>
      <c r="Q10" s="17">
        <f t="shared" si="0"/>
        <v>5625</v>
      </c>
    </row>
    <row r="11" spans="1:19" s="6" customFormat="1" ht="12.95" customHeight="1">
      <c r="A11" s="7"/>
      <c r="B11" s="19"/>
      <c r="C11" s="20" t="s">
        <v>24</v>
      </c>
      <c r="D11" s="21" t="s">
        <v>25</v>
      </c>
      <c r="E11" s="17">
        <v>22050</v>
      </c>
      <c r="F11" s="17">
        <v>22050</v>
      </c>
      <c r="G11" s="17">
        <v>22050</v>
      </c>
      <c r="H11" s="17">
        <v>21623.97</v>
      </c>
      <c r="I11" s="17">
        <v>21250</v>
      </c>
      <c r="J11" s="17">
        <v>21250</v>
      </c>
      <c r="K11" s="17">
        <v>20450</v>
      </c>
      <c r="L11" s="17">
        <v>20450</v>
      </c>
      <c r="M11" s="17"/>
      <c r="N11" s="17"/>
      <c r="O11" s="17"/>
      <c r="P11" s="17"/>
      <c r="Q11" s="17">
        <f t="shared" si="0"/>
        <v>171173.97</v>
      </c>
    </row>
    <row r="12" spans="1:19" s="6" customFormat="1" ht="12.95" customHeight="1">
      <c r="A12" s="22"/>
      <c r="B12" s="19"/>
      <c r="C12" s="20" t="s">
        <v>26</v>
      </c>
      <c r="D12" s="21" t="s">
        <v>27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  <c r="Q12" s="17">
        <f t="shared" si="0"/>
        <v>0</v>
      </c>
    </row>
    <row r="13" spans="1:19" s="6" customFormat="1" ht="12.95" customHeight="1">
      <c r="A13" s="22"/>
      <c r="B13" s="19"/>
      <c r="C13" s="20" t="s">
        <v>28</v>
      </c>
      <c r="D13" s="21" t="s">
        <v>29</v>
      </c>
      <c r="E13" s="17">
        <v>1834.72</v>
      </c>
      <c r="F13" s="17">
        <v>3413.5199999999995</v>
      </c>
      <c r="G13" s="17">
        <v>1261.6499999999996</v>
      </c>
      <c r="H13" s="17"/>
      <c r="I13" s="17">
        <v>569.76</v>
      </c>
      <c r="J13" s="17"/>
      <c r="K13" s="17"/>
      <c r="L13" s="17"/>
      <c r="M13" s="17"/>
      <c r="N13" s="17"/>
      <c r="O13" s="17"/>
      <c r="P13" s="17"/>
      <c r="Q13" s="17">
        <f t="shared" si="0"/>
        <v>7079.65</v>
      </c>
    </row>
    <row r="14" spans="1:19" s="6" customFormat="1" ht="12.95" customHeight="1">
      <c r="A14" s="22"/>
      <c r="B14" s="19"/>
      <c r="C14" s="20" t="s">
        <v>30</v>
      </c>
      <c r="D14" s="21" t="s">
        <v>31</v>
      </c>
      <c r="E14" s="17">
        <v>6974.21</v>
      </c>
      <c r="F14" s="17">
        <v>7142.670000000001</v>
      </c>
      <c r="G14" s="17">
        <v>6913.07</v>
      </c>
      <c r="H14" s="17">
        <v>7113.15</v>
      </c>
      <c r="I14" s="17">
        <v>6777.14</v>
      </c>
      <c r="J14" s="17">
        <v>6716.35</v>
      </c>
      <c r="K14" s="17">
        <v>6644.33</v>
      </c>
      <c r="L14" s="17">
        <v>6644.33</v>
      </c>
      <c r="M14" s="17"/>
      <c r="N14" s="17"/>
      <c r="O14" s="17"/>
      <c r="P14" s="17"/>
      <c r="Q14" s="17">
        <f t="shared" si="0"/>
        <v>54925.25</v>
      </c>
    </row>
    <row r="15" spans="1:19" s="6" customFormat="1" ht="12.95" customHeight="1">
      <c r="A15" s="22"/>
      <c r="B15" s="19"/>
      <c r="C15" s="20" t="s">
        <v>32</v>
      </c>
      <c r="D15" s="21" t="s">
        <v>33</v>
      </c>
      <c r="E15" s="17">
        <v>653.63</v>
      </c>
      <c r="F15" s="17">
        <v>669.42</v>
      </c>
      <c r="G15" s="17">
        <v>647.89999999999986</v>
      </c>
      <c r="H15" s="17">
        <v>666.65</v>
      </c>
      <c r="I15" s="17">
        <v>635.16</v>
      </c>
      <c r="J15" s="17">
        <v>629.46</v>
      </c>
      <c r="K15" s="17">
        <v>622.71</v>
      </c>
      <c r="L15" s="17">
        <v>622.71</v>
      </c>
      <c r="M15" s="17"/>
      <c r="N15" s="17"/>
      <c r="O15" s="17"/>
      <c r="P15" s="17"/>
      <c r="Q15" s="17">
        <f t="shared" si="0"/>
        <v>5147.6400000000003</v>
      </c>
    </row>
    <row r="16" spans="1:19" s="23" customFormat="1" ht="12.95" customHeight="1">
      <c r="A16" s="22"/>
      <c r="B16" s="19"/>
      <c r="C16" s="20" t="s">
        <v>34</v>
      </c>
      <c r="D16" s="21" t="s">
        <v>35</v>
      </c>
      <c r="E16" s="17">
        <v>0</v>
      </c>
      <c r="F16" s="17">
        <v>0</v>
      </c>
      <c r="G16" s="17">
        <v>0</v>
      </c>
      <c r="H16" s="17">
        <v>2868.5</v>
      </c>
      <c r="I16" s="17"/>
      <c r="J16" s="17"/>
      <c r="K16" s="17">
        <v>5062.3999999999996</v>
      </c>
      <c r="L16" s="17"/>
      <c r="M16" s="17"/>
      <c r="N16" s="17"/>
      <c r="O16" s="17"/>
      <c r="P16" s="17"/>
      <c r="Q16" s="17">
        <f t="shared" si="0"/>
        <v>7930.9</v>
      </c>
      <c r="R16" s="6"/>
      <c r="S16" s="6"/>
    </row>
    <row r="17" spans="1:19" s="23" customFormat="1" ht="12.95" customHeight="1">
      <c r="A17" s="22"/>
      <c r="B17" s="19"/>
      <c r="C17" s="20" t="s">
        <v>36</v>
      </c>
      <c r="D17" s="21" t="s">
        <v>37</v>
      </c>
      <c r="E17" s="17">
        <v>0</v>
      </c>
      <c r="F17" s="17">
        <v>0</v>
      </c>
      <c r="G17" s="17">
        <v>0</v>
      </c>
      <c r="H17" s="17">
        <v>6465.89</v>
      </c>
      <c r="I17" s="17"/>
      <c r="J17" s="17"/>
      <c r="K17" s="17">
        <f>8675+50646.1</f>
        <v>59321.1</v>
      </c>
      <c r="L17" s="17"/>
      <c r="M17" s="17"/>
      <c r="N17" s="17"/>
      <c r="O17" s="17"/>
      <c r="P17" s="17"/>
      <c r="Q17" s="17">
        <f t="shared" si="0"/>
        <v>65786.990000000005</v>
      </c>
      <c r="R17" s="6"/>
      <c r="S17" s="6"/>
    </row>
    <row r="18" spans="1:19" s="23" customFormat="1" ht="12.95" customHeight="1">
      <c r="A18" s="22"/>
      <c r="B18" s="19"/>
      <c r="C18" s="20" t="s">
        <v>38</v>
      </c>
      <c r="D18" s="21" t="s">
        <v>39</v>
      </c>
      <c r="E18" s="17">
        <v>0</v>
      </c>
      <c r="F18" s="17">
        <v>0</v>
      </c>
      <c r="G18" s="17">
        <v>0</v>
      </c>
      <c r="H18" s="17">
        <v>99.73</v>
      </c>
      <c r="I18" s="17"/>
      <c r="J18" s="17"/>
      <c r="K18" s="17"/>
      <c r="L18" s="17"/>
      <c r="M18" s="17"/>
      <c r="N18" s="17"/>
      <c r="O18" s="17"/>
      <c r="P18" s="17"/>
      <c r="Q18" s="17">
        <f t="shared" si="0"/>
        <v>99.73</v>
      </c>
      <c r="R18" s="6"/>
      <c r="S18" s="6"/>
    </row>
    <row r="19" spans="1:19" s="23" customFormat="1" ht="12.95" customHeight="1">
      <c r="A19" s="22"/>
      <c r="B19" s="19"/>
      <c r="C19" s="20"/>
      <c r="D19" s="21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6"/>
      <c r="S19" s="6"/>
    </row>
    <row r="20" spans="1:19" s="29" customFormat="1" ht="12.95" customHeight="1">
      <c r="A20" s="24"/>
      <c r="B20" s="25">
        <v>1</v>
      </c>
      <c r="C20" s="26"/>
      <c r="D20" s="25" t="s">
        <v>40</v>
      </c>
      <c r="E20" s="27"/>
      <c r="F20" s="17"/>
      <c r="G20" s="27"/>
      <c r="H20" s="17"/>
      <c r="I20" s="27"/>
      <c r="J20" s="17"/>
      <c r="K20" s="27"/>
      <c r="L20" s="27"/>
      <c r="M20" s="27"/>
      <c r="N20" s="27"/>
      <c r="O20" s="27"/>
      <c r="P20" s="27"/>
      <c r="Q20" s="27"/>
      <c r="R20" s="28"/>
      <c r="S20" s="28"/>
    </row>
    <row r="21" spans="1:19" s="23" customFormat="1" ht="12.95" customHeight="1">
      <c r="A21" s="22"/>
      <c r="B21" s="19"/>
      <c r="C21" s="30" t="s">
        <v>41</v>
      </c>
      <c r="D21" s="21" t="s">
        <v>42</v>
      </c>
      <c r="E21" s="17">
        <v>388.31</v>
      </c>
      <c r="F21" s="17">
        <v>824.38000000000011</v>
      </c>
      <c r="G21" s="17">
        <v>719.11000000000013</v>
      </c>
      <c r="H21" s="17">
        <v>304.54000000000002</v>
      </c>
      <c r="I21" s="17">
        <v>320.31</v>
      </c>
      <c r="J21" s="17">
        <v>426.03</v>
      </c>
      <c r="K21" s="17">
        <v>389.26</v>
      </c>
      <c r="L21" s="17">
        <v>511.92</v>
      </c>
      <c r="M21" s="17"/>
      <c r="N21" s="17"/>
      <c r="O21" s="17"/>
      <c r="P21" s="17"/>
      <c r="Q21" s="17">
        <f t="shared" ref="Q21:Q47" si="1">SUM(E21:P21)</f>
        <v>3883.8600000000006</v>
      </c>
      <c r="R21" s="6"/>
      <c r="S21" s="6"/>
    </row>
    <row r="22" spans="1:19" s="23" customFormat="1" ht="12.95" customHeight="1">
      <c r="A22" s="22"/>
      <c r="B22" s="21"/>
      <c r="C22" s="30" t="s">
        <v>43</v>
      </c>
      <c r="D22" s="21" t="s">
        <v>44</v>
      </c>
      <c r="E22" s="17">
        <v>3080.3900000000003</v>
      </c>
      <c r="F22" s="17">
        <v>1996.6899999999996</v>
      </c>
      <c r="G22" s="17">
        <v>2074.5500000000002</v>
      </c>
      <c r="H22" s="17">
        <v>1450.71</v>
      </c>
      <c r="I22" s="17">
        <v>1318.2</v>
      </c>
      <c r="J22" s="17">
        <v>1326.88</v>
      </c>
      <c r="K22" s="17">
        <v>1315.03</v>
      </c>
      <c r="L22" s="17">
        <v>1237.19</v>
      </c>
      <c r="M22" s="17"/>
      <c r="N22" s="17"/>
      <c r="O22" s="17"/>
      <c r="P22" s="17"/>
      <c r="Q22" s="17">
        <f t="shared" si="1"/>
        <v>13799.640000000003</v>
      </c>
      <c r="R22" s="6"/>
      <c r="S22" s="6"/>
    </row>
    <row r="23" spans="1:19" s="23" customFormat="1" ht="12.95" customHeight="1">
      <c r="A23" s="22"/>
      <c r="B23" s="21"/>
      <c r="C23" s="30" t="s">
        <v>45</v>
      </c>
      <c r="D23" s="21" t="s">
        <v>46</v>
      </c>
      <c r="E23" s="17">
        <v>135</v>
      </c>
      <c r="F23" s="17">
        <v>0</v>
      </c>
      <c r="G23" s="17"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17">
        <f t="shared" si="1"/>
        <v>135</v>
      </c>
      <c r="R23" s="6"/>
      <c r="S23" s="6"/>
    </row>
    <row r="24" spans="1:19" s="23" customFormat="1" ht="12.95" customHeight="1">
      <c r="A24" s="22"/>
      <c r="B24" s="21"/>
      <c r="C24" s="30" t="s">
        <v>47</v>
      </c>
      <c r="D24" s="21" t="s">
        <v>48</v>
      </c>
      <c r="E24" s="17">
        <v>2040</v>
      </c>
      <c r="F24" s="17">
        <v>871.92999999999984</v>
      </c>
      <c r="G24" s="17">
        <v>2207.6800000000007</v>
      </c>
      <c r="H24" s="17"/>
      <c r="I24" s="17"/>
      <c r="J24" s="17"/>
      <c r="K24" s="17"/>
      <c r="L24" s="17"/>
      <c r="M24" s="17"/>
      <c r="N24" s="17"/>
      <c r="O24" s="17"/>
      <c r="P24" s="17"/>
      <c r="Q24" s="17">
        <f t="shared" si="1"/>
        <v>5119.6100000000006</v>
      </c>
      <c r="R24" s="6"/>
      <c r="S24" s="6"/>
    </row>
    <row r="25" spans="1:19" s="23" customFormat="1" ht="12.95" customHeight="1">
      <c r="A25" s="22"/>
      <c r="B25" s="21"/>
      <c r="C25" s="30" t="s">
        <v>49</v>
      </c>
      <c r="D25" s="21" t="s">
        <v>50</v>
      </c>
      <c r="E25" s="17">
        <v>36</v>
      </c>
      <c r="F25" s="17">
        <v>165</v>
      </c>
      <c r="G25" s="17">
        <v>229.75</v>
      </c>
      <c r="H25" s="17">
        <v>40</v>
      </c>
      <c r="I25" s="17">
        <v>24</v>
      </c>
      <c r="J25" s="17"/>
      <c r="K25" s="17"/>
      <c r="L25" s="17">
        <v>376.2</v>
      </c>
      <c r="M25" s="17"/>
      <c r="N25" s="17"/>
      <c r="O25" s="17"/>
      <c r="P25" s="17"/>
      <c r="Q25" s="17">
        <f t="shared" si="1"/>
        <v>870.95</v>
      </c>
      <c r="R25" s="6"/>
      <c r="S25" s="6"/>
    </row>
    <row r="26" spans="1:19" s="23" customFormat="1" ht="12.95" customHeight="1">
      <c r="A26" s="22"/>
      <c r="B26" s="21"/>
      <c r="C26" s="30" t="s">
        <v>51</v>
      </c>
      <c r="D26" s="21" t="s">
        <v>52</v>
      </c>
      <c r="E26" s="17">
        <v>0</v>
      </c>
      <c r="F26" s="17">
        <v>0</v>
      </c>
      <c r="G26" s="17">
        <v>242364.35</v>
      </c>
      <c r="H26" s="17"/>
      <c r="I26" s="17"/>
      <c r="J26" s="17"/>
      <c r="K26" s="17"/>
      <c r="L26" s="17"/>
      <c r="M26" s="17"/>
      <c r="N26" s="17"/>
      <c r="O26" s="17"/>
      <c r="P26" s="17"/>
      <c r="Q26" s="17">
        <f t="shared" si="1"/>
        <v>242364.35</v>
      </c>
      <c r="R26" s="6"/>
      <c r="S26" s="6"/>
    </row>
    <row r="27" spans="1:19" s="23" customFormat="1" ht="12.95" customHeight="1">
      <c r="A27" s="22"/>
      <c r="B27" s="21"/>
      <c r="C27" s="30" t="s">
        <v>53</v>
      </c>
      <c r="D27" s="21" t="s">
        <v>54</v>
      </c>
      <c r="E27" s="17">
        <v>0</v>
      </c>
      <c r="F27" s="17">
        <v>16309.369999999999</v>
      </c>
      <c r="G27" s="17">
        <v>55055.37000000001</v>
      </c>
      <c r="H27" s="17"/>
      <c r="I27" s="17">
        <v>6399.77</v>
      </c>
      <c r="J27" s="17"/>
      <c r="K27" s="17"/>
      <c r="L27" s="17"/>
      <c r="M27" s="17"/>
      <c r="N27" s="17"/>
      <c r="O27" s="17"/>
      <c r="P27" s="17"/>
      <c r="Q27" s="17">
        <f t="shared" si="1"/>
        <v>77764.510000000009</v>
      </c>
      <c r="R27" s="6"/>
      <c r="S27" s="6"/>
    </row>
    <row r="28" spans="1:19" s="23" customFormat="1" ht="12.95" customHeight="1">
      <c r="A28" s="22"/>
      <c r="B28" s="21"/>
      <c r="C28" s="30" t="s">
        <v>55</v>
      </c>
      <c r="D28" s="21" t="s">
        <v>56</v>
      </c>
      <c r="E28" s="17">
        <v>4033.21</v>
      </c>
      <c r="F28" s="17">
        <v>138354.16999999998</v>
      </c>
      <c r="G28" s="17">
        <v>18372.380000000005</v>
      </c>
      <c r="H28" s="17">
        <v>620</v>
      </c>
      <c r="I28" s="17"/>
      <c r="J28" s="17"/>
      <c r="K28" s="17"/>
      <c r="L28" s="17"/>
      <c r="M28" s="17"/>
      <c r="N28" s="17"/>
      <c r="O28" s="17"/>
      <c r="P28" s="17"/>
      <c r="Q28" s="17">
        <f t="shared" si="1"/>
        <v>161379.75999999998</v>
      </c>
      <c r="R28" s="6"/>
      <c r="S28" s="6"/>
    </row>
    <row r="29" spans="1:19" s="6" customFormat="1" ht="12.95" customHeight="1">
      <c r="A29" s="22"/>
      <c r="B29" s="21"/>
      <c r="C29" s="30" t="s">
        <v>57</v>
      </c>
      <c r="D29" s="21" t="s">
        <v>58</v>
      </c>
      <c r="E29" s="17">
        <v>0</v>
      </c>
      <c r="F29" s="17">
        <v>0</v>
      </c>
      <c r="G29" s="17">
        <v>7670.83</v>
      </c>
      <c r="H29" s="17"/>
      <c r="I29" s="17"/>
      <c r="J29" s="17"/>
      <c r="K29" s="17"/>
      <c r="L29" s="17">
        <v>38473.75</v>
      </c>
      <c r="M29" s="17"/>
      <c r="N29" s="17"/>
      <c r="O29" s="17"/>
      <c r="P29" s="17"/>
      <c r="Q29" s="17">
        <f t="shared" si="1"/>
        <v>46144.58</v>
      </c>
    </row>
    <row r="30" spans="1:19" s="6" customFormat="1" ht="12.95" customHeight="1">
      <c r="A30" s="22"/>
      <c r="B30" s="21"/>
      <c r="C30" s="30" t="s">
        <v>59</v>
      </c>
      <c r="D30" s="21" t="s">
        <v>60</v>
      </c>
      <c r="E30" s="17">
        <v>0</v>
      </c>
      <c r="F30" s="17">
        <v>0</v>
      </c>
      <c r="G30" s="17">
        <v>500</v>
      </c>
      <c r="H30" s="17"/>
      <c r="I30" s="17"/>
      <c r="J30" s="17"/>
      <c r="K30" s="17">
        <v>4400</v>
      </c>
      <c r="L30" s="17"/>
      <c r="M30" s="17"/>
      <c r="N30" s="17"/>
      <c r="O30" s="17"/>
      <c r="P30" s="17"/>
      <c r="Q30" s="17">
        <f t="shared" si="1"/>
        <v>4900</v>
      </c>
    </row>
    <row r="31" spans="1:19" s="6" customFormat="1" ht="12.95" customHeight="1">
      <c r="A31" s="22"/>
      <c r="B31" s="21"/>
      <c r="C31" s="30" t="s">
        <v>61</v>
      </c>
      <c r="D31" s="21" t="s">
        <v>62</v>
      </c>
      <c r="E31" s="17">
        <v>0</v>
      </c>
      <c r="F31" s="17">
        <v>0</v>
      </c>
      <c r="G31" s="17">
        <v>0</v>
      </c>
      <c r="H31" s="17"/>
      <c r="I31" s="17">
        <v>1620</v>
      </c>
      <c r="J31" s="17"/>
      <c r="K31" s="17"/>
      <c r="L31" s="17"/>
      <c r="M31" s="17"/>
      <c r="N31" s="17"/>
      <c r="O31" s="17"/>
      <c r="P31" s="17"/>
      <c r="Q31" s="17">
        <f t="shared" si="1"/>
        <v>1620</v>
      </c>
    </row>
    <row r="32" spans="1:19" s="6" customFormat="1" ht="12.95" customHeight="1">
      <c r="A32" s="22"/>
      <c r="B32" s="21"/>
      <c r="C32" s="30" t="s">
        <v>63</v>
      </c>
      <c r="D32" s="21" t="s">
        <v>64</v>
      </c>
      <c r="E32" s="17">
        <v>0</v>
      </c>
      <c r="F32" s="17">
        <v>630</v>
      </c>
      <c r="G32" s="17">
        <v>0</v>
      </c>
      <c r="H32" s="17"/>
      <c r="I32" s="17"/>
      <c r="J32" s="17"/>
      <c r="K32" s="17"/>
      <c r="L32" s="17"/>
      <c r="M32" s="17"/>
      <c r="N32" s="17"/>
      <c r="O32" s="17"/>
      <c r="P32" s="17"/>
      <c r="Q32" s="17">
        <f t="shared" si="1"/>
        <v>630</v>
      </c>
    </row>
    <row r="33" spans="1:17" s="6" customFormat="1" ht="12.95" customHeight="1">
      <c r="A33" s="22"/>
      <c r="B33" s="21"/>
      <c r="C33" s="30" t="s">
        <v>65</v>
      </c>
      <c r="D33" s="21" t="s">
        <v>66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>
        <v>2000</v>
      </c>
      <c r="M33" s="17"/>
      <c r="N33" s="17"/>
      <c r="O33" s="17"/>
      <c r="P33" s="17"/>
      <c r="Q33" s="17">
        <f t="shared" si="1"/>
        <v>2000</v>
      </c>
    </row>
    <row r="34" spans="1:17" s="6" customFormat="1" ht="12.95" customHeight="1">
      <c r="A34" s="22"/>
      <c r="B34" s="21"/>
      <c r="C34" s="30" t="s">
        <v>67</v>
      </c>
      <c r="D34" s="21" t="s">
        <v>68</v>
      </c>
      <c r="E34" s="17">
        <v>0</v>
      </c>
      <c r="F34" s="17">
        <v>0</v>
      </c>
      <c r="G34" s="17">
        <v>263.2</v>
      </c>
      <c r="H34" s="17"/>
      <c r="I34" s="17"/>
      <c r="J34" s="17"/>
      <c r="K34" s="17"/>
      <c r="L34" s="17"/>
      <c r="M34" s="17"/>
      <c r="N34" s="17"/>
      <c r="O34" s="17"/>
      <c r="P34" s="17"/>
      <c r="Q34" s="17">
        <f t="shared" si="1"/>
        <v>263.2</v>
      </c>
    </row>
    <row r="35" spans="1:17" s="6" customFormat="1" ht="12.95" customHeight="1">
      <c r="A35" s="22"/>
      <c r="B35" s="21"/>
      <c r="C35" s="30" t="s">
        <v>69</v>
      </c>
      <c r="D35" s="21" t="s">
        <v>70</v>
      </c>
      <c r="E35" s="17">
        <v>0</v>
      </c>
      <c r="F35" s="17">
        <v>0</v>
      </c>
      <c r="G35" s="17">
        <v>0</v>
      </c>
      <c r="H35" s="17"/>
      <c r="I35" s="17">
        <v>1335</v>
      </c>
      <c r="J35" s="17"/>
      <c r="K35" s="17"/>
      <c r="L35" s="17"/>
      <c r="M35" s="17"/>
      <c r="N35" s="17"/>
      <c r="O35" s="17"/>
      <c r="P35" s="17"/>
      <c r="Q35" s="17">
        <f t="shared" si="1"/>
        <v>1335</v>
      </c>
    </row>
    <row r="36" spans="1:17" s="6" customFormat="1" ht="12.95" customHeight="1">
      <c r="A36" s="22"/>
      <c r="B36" s="21"/>
      <c r="C36" s="30" t="s">
        <v>71</v>
      </c>
      <c r="D36" s="21" t="s">
        <v>72</v>
      </c>
      <c r="E36" s="17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  <c r="Q36" s="17">
        <f t="shared" si="1"/>
        <v>0</v>
      </c>
    </row>
    <row r="37" spans="1:17" s="6" customFormat="1" ht="12.95" customHeight="1">
      <c r="A37" s="22"/>
      <c r="B37" s="21"/>
      <c r="C37" s="30" t="s">
        <v>73</v>
      </c>
      <c r="D37" s="21" t="s">
        <v>74</v>
      </c>
      <c r="E37" s="17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  <c r="Q37" s="17">
        <f t="shared" si="1"/>
        <v>0</v>
      </c>
    </row>
    <row r="38" spans="1:17" s="6" customFormat="1" ht="12.95" customHeight="1">
      <c r="A38" s="22"/>
      <c r="B38" s="21"/>
      <c r="C38" s="30" t="s">
        <v>75</v>
      </c>
      <c r="D38" s="21" t="s">
        <v>76</v>
      </c>
      <c r="E38" s="17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  <c r="Q38" s="17">
        <f t="shared" si="1"/>
        <v>0</v>
      </c>
    </row>
    <row r="39" spans="1:17" s="6" customFormat="1" ht="12.95" customHeight="1">
      <c r="A39" s="22"/>
      <c r="B39" s="21"/>
      <c r="C39" s="30" t="s">
        <v>77</v>
      </c>
      <c r="D39" s="21" t="s">
        <v>78</v>
      </c>
      <c r="E39" s="17">
        <v>4200</v>
      </c>
      <c r="F39" s="17">
        <v>600</v>
      </c>
      <c r="G39" s="17">
        <v>0</v>
      </c>
      <c r="H39" s="17"/>
      <c r="I39" s="17"/>
      <c r="J39" s="17">
        <v>550</v>
      </c>
      <c r="K39" s="17"/>
      <c r="L39" s="17"/>
      <c r="M39" s="17"/>
      <c r="N39" s="17"/>
      <c r="O39" s="17"/>
      <c r="P39" s="17"/>
      <c r="Q39" s="17">
        <f t="shared" si="1"/>
        <v>5350</v>
      </c>
    </row>
    <row r="40" spans="1:17" s="6" customFormat="1" ht="12.95" customHeight="1">
      <c r="A40" s="22"/>
      <c r="B40" s="21"/>
      <c r="C40" s="30" t="s">
        <v>79</v>
      </c>
      <c r="D40" s="21" t="s">
        <v>80</v>
      </c>
      <c r="E40" s="17">
        <v>0</v>
      </c>
      <c r="F40" s="17">
        <v>0</v>
      </c>
      <c r="G40" s="17">
        <v>13500</v>
      </c>
      <c r="H40" s="17">
        <v>4500</v>
      </c>
      <c r="I40" s="17">
        <v>4500</v>
      </c>
      <c r="J40" s="17">
        <v>4500</v>
      </c>
      <c r="K40" s="17">
        <v>4500</v>
      </c>
      <c r="L40" s="17">
        <v>4500</v>
      </c>
      <c r="M40" s="17"/>
      <c r="N40" s="17"/>
      <c r="O40" s="17"/>
      <c r="P40" s="17"/>
      <c r="Q40" s="17">
        <f t="shared" si="1"/>
        <v>36000</v>
      </c>
    </row>
    <row r="41" spans="1:17" s="6" customFormat="1" ht="12.95" customHeight="1">
      <c r="A41" s="22"/>
      <c r="B41" s="21"/>
      <c r="C41" s="30" t="s">
        <v>81</v>
      </c>
      <c r="D41" s="21" t="s">
        <v>82</v>
      </c>
      <c r="E41" s="17">
        <v>0</v>
      </c>
      <c r="F41" s="17">
        <v>500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  <c r="Q41" s="17">
        <f t="shared" si="1"/>
        <v>500</v>
      </c>
    </row>
    <row r="42" spans="1:17" s="6" customFormat="1" ht="12.95" customHeight="1">
      <c r="A42" s="22"/>
      <c r="B42" s="21"/>
      <c r="C42" s="30" t="s">
        <v>83</v>
      </c>
      <c r="D42" s="21" t="s">
        <v>84</v>
      </c>
      <c r="E42" s="17">
        <v>0</v>
      </c>
      <c r="F42" s="17">
        <v>1857</v>
      </c>
      <c r="G42" s="17">
        <v>1857</v>
      </c>
      <c r="H42" s="17">
        <v>1857</v>
      </c>
      <c r="I42" s="17">
        <v>1857</v>
      </c>
      <c r="J42" s="17">
        <v>1857</v>
      </c>
      <c r="K42" s="17">
        <v>1857</v>
      </c>
      <c r="L42" s="17"/>
      <c r="M42" s="17"/>
      <c r="N42" s="17"/>
      <c r="O42" s="17"/>
      <c r="P42" s="17"/>
      <c r="Q42" s="17">
        <f t="shared" si="1"/>
        <v>11142</v>
      </c>
    </row>
    <row r="43" spans="1:17" s="6" customFormat="1" ht="12.95" customHeight="1">
      <c r="A43" s="22"/>
      <c r="B43" s="21"/>
      <c r="C43" s="30" t="s">
        <v>85</v>
      </c>
      <c r="D43" s="21" t="s">
        <v>86</v>
      </c>
      <c r="E43" s="17">
        <v>800</v>
      </c>
      <c r="F43" s="17">
        <v>1600</v>
      </c>
      <c r="G43" s="17">
        <v>800</v>
      </c>
      <c r="H43" s="17"/>
      <c r="I43" s="17"/>
      <c r="J43" s="17"/>
      <c r="K43" s="17"/>
      <c r="L43" s="17"/>
      <c r="M43" s="17"/>
      <c r="N43" s="17"/>
      <c r="O43" s="17"/>
      <c r="P43" s="17"/>
      <c r="Q43" s="17">
        <f t="shared" si="1"/>
        <v>3200</v>
      </c>
    </row>
    <row r="44" spans="1:17" s="6" customFormat="1" ht="12.95" customHeight="1">
      <c r="A44" s="22"/>
      <c r="B44" s="21"/>
      <c r="C44" s="30" t="s">
        <v>87</v>
      </c>
      <c r="D44" s="21" t="s">
        <v>88</v>
      </c>
      <c r="E44" s="17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  <c r="Q44" s="17">
        <f t="shared" si="1"/>
        <v>0</v>
      </c>
    </row>
    <row r="45" spans="1:17" s="6" customFormat="1" ht="12.95" customHeight="1">
      <c r="A45" s="22"/>
      <c r="B45" s="21"/>
      <c r="C45" s="30" t="s">
        <v>89</v>
      </c>
      <c r="D45" s="21" t="s">
        <v>90</v>
      </c>
      <c r="E45" s="17">
        <v>0</v>
      </c>
      <c r="F45" s="17">
        <v>23602.5</v>
      </c>
      <c r="G45" s="17">
        <v>23602.5</v>
      </c>
      <c r="H45" s="17">
        <v>23602.5</v>
      </c>
      <c r="I45" s="17">
        <v>23602.5</v>
      </c>
      <c r="J45" s="17">
        <v>23602.5</v>
      </c>
      <c r="K45" s="17">
        <v>23602.5</v>
      </c>
      <c r="L45" s="17">
        <v>23602.5</v>
      </c>
      <c r="M45" s="17"/>
      <c r="N45" s="17"/>
      <c r="O45" s="17"/>
      <c r="P45" s="17"/>
      <c r="Q45" s="17">
        <f t="shared" si="1"/>
        <v>165217.5</v>
      </c>
    </row>
    <row r="46" spans="1:17" s="6" customFormat="1" ht="12.95" customHeight="1">
      <c r="A46" s="22"/>
      <c r="B46" s="21"/>
      <c r="C46" s="30" t="s">
        <v>91</v>
      </c>
      <c r="D46" s="21" t="s">
        <v>92</v>
      </c>
      <c r="E46" s="17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  <c r="Q46" s="17">
        <f t="shared" si="1"/>
        <v>0</v>
      </c>
    </row>
    <row r="47" spans="1:17" s="6" customFormat="1" ht="12.95" customHeight="1">
      <c r="A47" s="22"/>
      <c r="B47" s="21"/>
      <c r="C47" s="30" t="s">
        <v>93</v>
      </c>
      <c r="D47" s="21" t="s">
        <v>94</v>
      </c>
      <c r="E47" s="17">
        <v>152.13999999999999</v>
      </c>
      <c r="F47" s="17">
        <v>106.39</v>
      </c>
      <c r="G47" s="17">
        <v>167.10000000000002</v>
      </c>
      <c r="H47" s="17">
        <v>157.78</v>
      </c>
      <c r="I47" s="17">
        <v>228.1</v>
      </c>
      <c r="J47" s="17">
        <f>187.97+20</f>
        <v>207.97</v>
      </c>
      <c r="K47" s="17">
        <f>20+50+20+0.36+20</f>
        <v>110.36</v>
      </c>
      <c r="L47" s="17">
        <v>387.8</v>
      </c>
      <c r="M47" s="17"/>
      <c r="N47" s="17"/>
      <c r="O47" s="17"/>
      <c r="P47" s="17"/>
      <c r="Q47" s="17">
        <f t="shared" si="1"/>
        <v>1517.6399999999999</v>
      </c>
    </row>
    <row r="48" spans="1:17" s="6" customFormat="1" ht="12.95" customHeight="1">
      <c r="A48" s="22"/>
      <c r="B48" s="21"/>
      <c r="C48" s="30" t="s">
        <v>95</v>
      </c>
      <c r="D48" s="21" t="s">
        <v>96</v>
      </c>
      <c r="E48" s="17">
        <v>10.199999999999999</v>
      </c>
      <c r="F48" s="17">
        <v>253.89</v>
      </c>
      <c r="G48" s="17">
        <v>10.220000000000027</v>
      </c>
      <c r="H48" s="17"/>
      <c r="I48" s="17"/>
      <c r="J48" s="17"/>
      <c r="K48" s="17">
        <v>295.3</v>
      </c>
      <c r="L48" s="17">
        <v>46867.86</v>
      </c>
      <c r="M48" s="17"/>
      <c r="N48" s="17"/>
      <c r="O48" s="17"/>
      <c r="P48" s="17"/>
      <c r="Q48" s="17">
        <f>SUM(E48:P48)</f>
        <v>47437.47</v>
      </c>
    </row>
    <row r="49" spans="1:17" s="6" customFormat="1" ht="12.95" customHeight="1">
      <c r="A49" s="22"/>
      <c r="B49" s="21"/>
      <c r="C49" s="30" t="s">
        <v>97</v>
      </c>
      <c r="D49" s="21" t="s">
        <v>98</v>
      </c>
      <c r="E49" s="17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  <c r="Q49" s="17">
        <f t="shared" ref="Q49:Q53" si="2">SUM(E49:P49)</f>
        <v>0</v>
      </c>
    </row>
    <row r="50" spans="1:17" s="6" customFormat="1" ht="12.95" customHeight="1">
      <c r="A50" s="22"/>
      <c r="B50" s="21"/>
      <c r="C50" s="30" t="s">
        <v>99</v>
      </c>
      <c r="D50" s="21" t="s">
        <v>100</v>
      </c>
      <c r="E50" s="17">
        <v>0</v>
      </c>
      <c r="F50" s="17">
        <v>0</v>
      </c>
      <c r="G50" s="17">
        <v>0</v>
      </c>
      <c r="H50" s="17"/>
      <c r="I50" s="17"/>
      <c r="J50" s="17"/>
      <c r="K50" s="17">
        <v>14925</v>
      </c>
      <c r="L50" s="17">
        <v>14925</v>
      </c>
      <c r="M50" s="17"/>
      <c r="N50" s="17"/>
      <c r="O50" s="17"/>
      <c r="P50" s="17"/>
      <c r="Q50" s="17">
        <f t="shared" si="2"/>
        <v>29850</v>
      </c>
    </row>
    <row r="51" spans="1:17" s="6" customFormat="1" ht="12.95" customHeight="1">
      <c r="A51" s="22"/>
      <c r="B51" s="21"/>
      <c r="C51" s="30" t="s">
        <v>101</v>
      </c>
      <c r="D51" s="21" t="s">
        <v>102</v>
      </c>
      <c r="E51" s="17">
        <v>6112</v>
      </c>
      <c r="F51" s="17">
        <v>288</v>
      </c>
      <c r="G51" s="17">
        <v>3590</v>
      </c>
      <c r="H51" s="17"/>
      <c r="I51" s="17"/>
      <c r="J51" s="17">
        <v>1975</v>
      </c>
      <c r="K51" s="17">
        <f>29+2000+100+1025+150</f>
        <v>3304</v>
      </c>
      <c r="L51" s="17">
        <v>8468.76</v>
      </c>
      <c r="M51" s="17"/>
      <c r="N51" s="17"/>
      <c r="O51" s="17"/>
      <c r="P51" s="17"/>
      <c r="Q51" s="17">
        <f t="shared" si="2"/>
        <v>23737.760000000002</v>
      </c>
    </row>
    <row r="52" spans="1:17" s="6" customFormat="1" ht="12.95" customHeight="1">
      <c r="A52" s="22"/>
      <c r="B52" s="21"/>
      <c r="C52" s="30"/>
      <c r="D52" s="21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s="6" customFormat="1" ht="12.95" customHeight="1">
      <c r="A53" s="22"/>
      <c r="B53" s="21"/>
      <c r="C53" s="30"/>
      <c r="D53" s="21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>
        <f t="shared" si="2"/>
        <v>0</v>
      </c>
    </row>
    <row r="54" spans="1:17" ht="12.95" customHeight="1"/>
    <row r="55" spans="1:17" ht="12" customHeight="1"/>
    <row r="56" spans="1:17" s="6" customFormat="1" ht="12">
      <c r="A56" s="3"/>
      <c r="B56" s="4" t="str">
        <f>B2</f>
        <v>ASOCIACIÓN DEPORTIVA NACIONAL DE TIRO CON ARMAS DE CAZA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  <c r="Q56" s="5"/>
    </row>
    <row r="57" spans="1:17" s="6" customFormat="1" ht="12">
      <c r="A57" s="7"/>
      <c r="B57" s="5" t="str">
        <f>B3</f>
        <v>ANEXO EJECUCIÓN PRESUPUESTARIA DEL 01 DE ENERO AL 31 DE AGOSTO DE 2020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s="6" customFormat="1" ht="12" customHeight="1">
      <c r="A58" s="7"/>
      <c r="B58" s="5"/>
      <c r="C58" s="5"/>
      <c r="D58" s="8"/>
      <c r="E58" s="5"/>
      <c r="F58" s="5"/>
      <c r="G58" s="5"/>
      <c r="H58" s="5"/>
      <c r="I58" s="9"/>
      <c r="J58" s="9"/>
      <c r="K58" s="9"/>
      <c r="L58" s="5"/>
      <c r="M58" s="5"/>
      <c r="N58" s="5"/>
      <c r="O58" s="5"/>
      <c r="P58" s="5"/>
      <c r="Q58" s="5"/>
    </row>
    <row r="59" spans="1:17" s="2" customFormat="1" ht="15" customHeight="1">
      <c r="A59" s="10"/>
      <c r="B59" s="61" t="s">
        <v>1</v>
      </c>
      <c r="C59" s="63" t="s">
        <v>2</v>
      </c>
      <c r="D59" s="63" t="s">
        <v>3</v>
      </c>
      <c r="E59" s="61" t="s">
        <v>4</v>
      </c>
      <c r="F59" s="61" t="s">
        <v>5</v>
      </c>
      <c r="G59" s="61" t="s">
        <v>6</v>
      </c>
      <c r="H59" s="61" t="s">
        <v>7</v>
      </c>
      <c r="I59" s="61" t="s">
        <v>8</v>
      </c>
      <c r="J59" s="59" t="s">
        <v>9</v>
      </c>
      <c r="K59" s="59" t="s">
        <v>10</v>
      </c>
      <c r="L59" s="59" t="s">
        <v>11</v>
      </c>
      <c r="M59" s="59" t="s">
        <v>12</v>
      </c>
      <c r="N59" s="59" t="s">
        <v>13</v>
      </c>
      <c r="O59" s="61" t="s">
        <v>14</v>
      </c>
      <c r="P59" s="59" t="s">
        <v>15</v>
      </c>
      <c r="Q59" s="11" t="s">
        <v>16</v>
      </c>
    </row>
    <row r="60" spans="1:17" s="2" customFormat="1">
      <c r="A60" s="10"/>
      <c r="B60" s="62"/>
      <c r="C60" s="64"/>
      <c r="D60" s="64"/>
      <c r="E60" s="62"/>
      <c r="F60" s="62"/>
      <c r="G60" s="62"/>
      <c r="H60" s="62"/>
      <c r="I60" s="62"/>
      <c r="J60" s="60"/>
      <c r="K60" s="60"/>
      <c r="L60" s="60"/>
      <c r="M60" s="60"/>
      <c r="N60" s="60"/>
      <c r="O60" s="62"/>
      <c r="P60" s="60"/>
      <c r="Q60" s="12" t="s">
        <v>17</v>
      </c>
    </row>
    <row r="61" spans="1:17" s="6" customFormat="1" ht="12.95" customHeight="1">
      <c r="A61" s="22"/>
      <c r="B61" s="30"/>
      <c r="C61" s="31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32"/>
      <c r="P61" s="17"/>
      <c r="Q61" s="17"/>
    </row>
    <row r="62" spans="1:17" s="6" customFormat="1" ht="12.95" customHeight="1">
      <c r="A62" s="22"/>
      <c r="B62" s="33">
        <v>2</v>
      </c>
      <c r="C62" s="31"/>
      <c r="D62" s="18" t="s">
        <v>103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32"/>
      <c r="P62" s="17"/>
      <c r="Q62" s="17"/>
    </row>
    <row r="63" spans="1:17" s="6" customFormat="1" ht="12.95" customHeight="1">
      <c r="A63" s="7"/>
      <c r="B63" s="34"/>
      <c r="C63" s="19" t="s">
        <v>104</v>
      </c>
      <c r="D63" s="21" t="s">
        <v>105</v>
      </c>
      <c r="E63" s="17">
        <v>5279.0499999999993</v>
      </c>
      <c r="F63" s="17">
        <v>8431.75</v>
      </c>
      <c r="G63" s="17">
        <v>3179.2000000000007</v>
      </c>
      <c r="H63" s="17">
        <v>396</v>
      </c>
      <c r="I63" s="17">
        <v>409.2</v>
      </c>
      <c r="J63" s="17">
        <v>1164</v>
      </c>
      <c r="K63" s="17">
        <f>144.7+213.95+1217</f>
        <v>1575.65</v>
      </c>
      <c r="L63" s="17">
        <v>2454.1999999999998</v>
      </c>
      <c r="M63" s="17"/>
      <c r="N63" s="17"/>
      <c r="O63" s="17"/>
      <c r="P63" s="17"/>
      <c r="Q63" s="17">
        <f t="shared" ref="Q63:Q99" si="3">SUM(E63:P63)</f>
        <v>22889.050000000003</v>
      </c>
    </row>
    <row r="64" spans="1:17" s="6" customFormat="1" ht="12.95" customHeight="1">
      <c r="A64" s="7"/>
      <c r="B64" s="34"/>
      <c r="C64" s="19">
        <v>214</v>
      </c>
      <c r="D64" s="21" t="s">
        <v>106</v>
      </c>
      <c r="E64" s="17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  <c r="Q64" s="17">
        <f t="shared" si="3"/>
        <v>0</v>
      </c>
    </row>
    <row r="65" spans="1:17" s="6" customFormat="1" ht="12.95" customHeight="1">
      <c r="A65" s="22"/>
      <c r="B65" s="34"/>
      <c r="C65" s="19">
        <v>223</v>
      </c>
      <c r="D65" s="21" t="s">
        <v>107</v>
      </c>
      <c r="E65" s="17">
        <v>0</v>
      </c>
      <c r="F65" s="17">
        <v>0</v>
      </c>
      <c r="G65" s="17">
        <v>100</v>
      </c>
      <c r="H65" s="17"/>
      <c r="I65" s="17"/>
      <c r="J65" s="17"/>
      <c r="K65" s="17"/>
      <c r="L65" s="17"/>
      <c r="M65" s="17"/>
      <c r="N65" s="17"/>
      <c r="O65" s="17"/>
      <c r="P65" s="17"/>
      <c r="Q65" s="17">
        <f t="shared" si="3"/>
        <v>100</v>
      </c>
    </row>
    <row r="66" spans="1:17" s="6" customFormat="1" ht="12.95" customHeight="1">
      <c r="A66" s="22"/>
      <c r="B66" s="34"/>
      <c r="C66" s="19">
        <v>229</v>
      </c>
      <c r="D66" s="21" t="s">
        <v>108</v>
      </c>
      <c r="E66" s="17">
        <v>0</v>
      </c>
      <c r="F66" s="17">
        <v>0</v>
      </c>
      <c r="G66" s="17">
        <v>0</v>
      </c>
      <c r="H66" s="17"/>
      <c r="I66" s="17"/>
      <c r="J66" s="17"/>
      <c r="K66" s="17"/>
      <c r="L66" s="17"/>
      <c r="M66" s="17"/>
      <c r="N66" s="17"/>
      <c r="O66" s="17"/>
      <c r="P66" s="17"/>
      <c r="Q66" s="17">
        <f t="shared" si="3"/>
        <v>0</v>
      </c>
    </row>
    <row r="67" spans="1:17" s="6" customFormat="1" ht="12.95" customHeight="1">
      <c r="A67" s="22"/>
      <c r="B67" s="34"/>
      <c r="C67" s="19" t="s">
        <v>109</v>
      </c>
      <c r="D67" s="21" t="s">
        <v>110</v>
      </c>
      <c r="E67" s="17">
        <v>0</v>
      </c>
      <c r="F67" s="17">
        <v>180</v>
      </c>
      <c r="G67" s="17">
        <v>0</v>
      </c>
      <c r="H67" s="17"/>
      <c r="I67" s="17">
        <v>59</v>
      </c>
      <c r="J67" s="17">
        <v>92.48</v>
      </c>
      <c r="K67" s="17">
        <v>724</v>
      </c>
      <c r="L67" s="17"/>
      <c r="M67" s="17"/>
      <c r="N67" s="17"/>
      <c r="O67" s="17"/>
      <c r="P67" s="17"/>
      <c r="Q67" s="17">
        <f t="shared" si="3"/>
        <v>1055.48</v>
      </c>
    </row>
    <row r="68" spans="1:17" s="6" customFormat="1" ht="12.95" customHeight="1">
      <c r="A68" s="22"/>
      <c r="B68" s="34"/>
      <c r="C68" s="19" t="s">
        <v>111</v>
      </c>
      <c r="D68" s="21" t="s">
        <v>112</v>
      </c>
      <c r="E68" s="17">
        <v>0</v>
      </c>
      <c r="F68" s="17">
        <v>0</v>
      </c>
      <c r="G68" s="17">
        <v>0</v>
      </c>
      <c r="H68" s="17"/>
      <c r="I68" s="17"/>
      <c r="J68" s="17"/>
      <c r="K68" s="17">
        <v>608</v>
      </c>
      <c r="L68" s="17"/>
      <c r="M68" s="17"/>
      <c r="N68" s="17"/>
      <c r="O68" s="17"/>
      <c r="P68" s="17"/>
      <c r="Q68" s="17">
        <f t="shared" si="3"/>
        <v>608</v>
      </c>
    </row>
    <row r="69" spans="1:17" s="6" customFormat="1" ht="12.95" customHeight="1">
      <c r="A69" s="22"/>
      <c r="B69" s="34"/>
      <c r="C69" s="19" t="s">
        <v>113</v>
      </c>
      <c r="D69" s="21" t="s">
        <v>114</v>
      </c>
      <c r="E69" s="17">
        <v>335</v>
      </c>
      <c r="F69" s="17">
        <v>8.5</v>
      </c>
      <c r="G69" s="17">
        <v>335</v>
      </c>
      <c r="H69" s="17"/>
      <c r="I69" s="17">
        <v>394.1</v>
      </c>
      <c r="J69" s="17"/>
      <c r="K69" s="17"/>
      <c r="L69" s="17">
        <v>305</v>
      </c>
      <c r="M69" s="17"/>
      <c r="N69" s="17"/>
      <c r="O69" s="17"/>
      <c r="P69" s="17"/>
      <c r="Q69" s="17">
        <f t="shared" si="3"/>
        <v>1377.6</v>
      </c>
    </row>
    <row r="70" spans="1:17" s="6" customFormat="1" ht="12.95" customHeight="1">
      <c r="A70" s="22"/>
      <c r="B70" s="34"/>
      <c r="C70" s="19" t="s">
        <v>115</v>
      </c>
      <c r="D70" s="21" t="s">
        <v>116</v>
      </c>
      <c r="E70" s="17">
        <v>18.7</v>
      </c>
      <c r="F70" s="17">
        <v>592.54999999999995</v>
      </c>
      <c r="G70" s="17">
        <v>80</v>
      </c>
      <c r="H70" s="17"/>
      <c r="I70" s="17"/>
      <c r="J70" s="17"/>
      <c r="K70" s="17">
        <f>417.9+293.37</f>
        <v>711.27</v>
      </c>
      <c r="L70" s="17">
        <v>1063.6199999999999</v>
      </c>
      <c r="M70" s="17"/>
      <c r="N70" s="17"/>
      <c r="O70" s="17"/>
      <c r="P70" s="17"/>
      <c r="Q70" s="17">
        <f t="shared" si="3"/>
        <v>2466.14</v>
      </c>
    </row>
    <row r="71" spans="1:17" s="6" customFormat="1" ht="12.95" customHeight="1">
      <c r="A71" s="22"/>
      <c r="B71" s="34"/>
      <c r="C71" s="19" t="s">
        <v>117</v>
      </c>
      <c r="D71" s="21" t="s">
        <v>118</v>
      </c>
      <c r="E71" s="17">
        <v>112.5</v>
      </c>
      <c r="F71" s="17">
        <v>610</v>
      </c>
      <c r="G71" s="17">
        <v>0</v>
      </c>
      <c r="H71" s="17"/>
      <c r="I71" s="17">
        <v>76.2</v>
      </c>
      <c r="J71" s="17"/>
      <c r="K71" s="17"/>
      <c r="L71" s="17">
        <v>230.2</v>
      </c>
      <c r="M71" s="17"/>
      <c r="N71" s="17"/>
      <c r="O71" s="17"/>
      <c r="P71" s="17"/>
      <c r="Q71" s="17">
        <f t="shared" si="3"/>
        <v>1028.9000000000001</v>
      </c>
    </row>
    <row r="72" spans="1:17" s="6" customFormat="1" ht="12.95" customHeight="1">
      <c r="A72" s="22"/>
      <c r="B72" s="34"/>
      <c r="C72" s="19" t="s">
        <v>119</v>
      </c>
      <c r="D72" s="21" t="s">
        <v>120</v>
      </c>
      <c r="E72" s="17">
        <v>5</v>
      </c>
      <c r="F72" s="17">
        <v>0</v>
      </c>
      <c r="G72" s="17">
        <v>5</v>
      </c>
      <c r="H72" s="17"/>
      <c r="I72" s="17"/>
      <c r="J72" s="17"/>
      <c r="K72" s="17"/>
      <c r="L72" s="17">
        <v>25</v>
      </c>
      <c r="M72" s="17"/>
      <c r="N72" s="17"/>
      <c r="O72" s="17"/>
      <c r="P72" s="17"/>
      <c r="Q72" s="17">
        <f t="shared" si="3"/>
        <v>35</v>
      </c>
    </row>
    <row r="73" spans="1:17" s="6" customFormat="1" ht="12.95" customHeight="1">
      <c r="A73" s="22"/>
      <c r="B73" s="34"/>
      <c r="C73" s="19" t="s">
        <v>121</v>
      </c>
      <c r="D73" s="21" t="s">
        <v>122</v>
      </c>
      <c r="E73" s="17">
        <v>0</v>
      </c>
      <c r="F73" s="17">
        <v>0</v>
      </c>
      <c r="G73" s="17">
        <v>0</v>
      </c>
      <c r="H73" s="17"/>
      <c r="I73" s="17"/>
      <c r="J73" s="17"/>
      <c r="K73" s="17"/>
      <c r="L73" s="17">
        <v>324</v>
      </c>
      <c r="M73" s="17"/>
      <c r="N73" s="17"/>
      <c r="O73" s="17"/>
      <c r="P73" s="17"/>
      <c r="Q73" s="17">
        <f t="shared" si="3"/>
        <v>324</v>
      </c>
    </row>
    <row r="74" spans="1:17" s="6" customFormat="1" ht="12.95" customHeight="1">
      <c r="A74" s="22"/>
      <c r="B74" s="34"/>
      <c r="C74" s="19" t="s">
        <v>123</v>
      </c>
      <c r="D74" s="21" t="s">
        <v>124</v>
      </c>
      <c r="E74" s="17">
        <v>0</v>
      </c>
      <c r="F74" s="17">
        <v>290</v>
      </c>
      <c r="G74" s="17">
        <v>0</v>
      </c>
      <c r="H74" s="17"/>
      <c r="I74" s="17"/>
      <c r="J74" s="17"/>
      <c r="K74" s="17"/>
      <c r="L74" s="17"/>
      <c r="M74" s="17"/>
      <c r="N74" s="17"/>
      <c r="O74" s="17"/>
      <c r="P74" s="17"/>
      <c r="Q74" s="17">
        <f t="shared" si="3"/>
        <v>290</v>
      </c>
    </row>
    <row r="75" spans="1:17" s="6" customFormat="1" ht="12.95" customHeight="1">
      <c r="A75" s="22"/>
      <c r="B75" s="21"/>
      <c r="C75" s="19" t="s">
        <v>125</v>
      </c>
      <c r="D75" s="21" t="s">
        <v>126</v>
      </c>
      <c r="E75" s="17">
        <v>138</v>
      </c>
      <c r="F75" s="17">
        <v>0</v>
      </c>
      <c r="G75" s="17">
        <v>0</v>
      </c>
      <c r="H75" s="17"/>
      <c r="I75" s="17"/>
      <c r="J75" s="17">
        <v>45</v>
      </c>
      <c r="K75" s="17"/>
      <c r="L75" s="17">
        <v>19</v>
      </c>
      <c r="M75" s="17"/>
      <c r="N75" s="17"/>
      <c r="O75" s="17"/>
      <c r="P75" s="17"/>
      <c r="Q75" s="17">
        <f t="shared" si="3"/>
        <v>202</v>
      </c>
    </row>
    <row r="76" spans="1:17" s="6" customFormat="1" ht="12.95" customHeight="1">
      <c r="A76" s="22"/>
      <c r="B76" s="21"/>
      <c r="C76" s="19" t="s">
        <v>127</v>
      </c>
      <c r="D76" s="21" t="s">
        <v>128</v>
      </c>
      <c r="E76" s="17">
        <v>689</v>
      </c>
      <c r="F76" s="17">
        <v>610.03</v>
      </c>
      <c r="G76" s="17">
        <v>831.8299999999997</v>
      </c>
      <c r="H76" s="17">
        <v>200</v>
      </c>
      <c r="I76" s="17">
        <v>125</v>
      </c>
      <c r="J76" s="17">
        <v>393.06</v>
      </c>
      <c r="K76" s="17">
        <f>45+150.03+50</f>
        <v>245.03</v>
      </c>
      <c r="L76" s="17">
        <v>454</v>
      </c>
      <c r="M76" s="17"/>
      <c r="N76" s="17"/>
      <c r="O76" s="17"/>
      <c r="P76" s="17"/>
      <c r="Q76" s="17">
        <f t="shared" si="3"/>
        <v>3547.95</v>
      </c>
    </row>
    <row r="77" spans="1:17" s="6" customFormat="1" ht="12.95" customHeight="1">
      <c r="A77" s="22"/>
      <c r="B77" s="21"/>
      <c r="C77" s="30" t="s">
        <v>129</v>
      </c>
      <c r="D77" s="21" t="s">
        <v>130</v>
      </c>
      <c r="E77" s="17">
        <v>29.5</v>
      </c>
      <c r="F77" s="17">
        <v>894.61</v>
      </c>
      <c r="G77" s="17">
        <v>0</v>
      </c>
      <c r="H77" s="17"/>
      <c r="I77" s="17">
        <v>695</v>
      </c>
      <c r="J77" s="17"/>
      <c r="K77" s="17"/>
      <c r="L77" s="17">
        <v>360</v>
      </c>
      <c r="M77" s="17"/>
      <c r="N77" s="17"/>
      <c r="O77" s="17"/>
      <c r="P77" s="17"/>
      <c r="Q77" s="17">
        <f t="shared" si="3"/>
        <v>1979.1100000000001</v>
      </c>
    </row>
    <row r="78" spans="1:17" s="6" customFormat="1" ht="12.95" customHeight="1">
      <c r="A78" s="22"/>
      <c r="B78" s="21"/>
      <c r="C78" s="30" t="s">
        <v>131</v>
      </c>
      <c r="D78" s="21" t="s">
        <v>132</v>
      </c>
      <c r="E78" s="17">
        <v>1357.5</v>
      </c>
      <c r="F78" s="17">
        <v>448.75</v>
      </c>
      <c r="G78" s="17">
        <v>0</v>
      </c>
      <c r="H78" s="17"/>
      <c r="I78" s="17">
        <v>684.15</v>
      </c>
      <c r="J78" s="17">
        <v>299.98</v>
      </c>
      <c r="K78" s="17">
        <v>85</v>
      </c>
      <c r="L78" s="17">
        <v>517.75</v>
      </c>
      <c r="M78" s="17"/>
      <c r="N78" s="17"/>
      <c r="O78" s="17"/>
      <c r="P78" s="17"/>
      <c r="Q78" s="17">
        <f t="shared" si="3"/>
        <v>3393.13</v>
      </c>
    </row>
    <row r="79" spans="1:17" s="6" customFormat="1" ht="12.95" customHeight="1">
      <c r="A79" s="22"/>
      <c r="B79" s="21"/>
      <c r="C79" s="30" t="s">
        <v>133</v>
      </c>
      <c r="D79" s="21" t="s">
        <v>134</v>
      </c>
      <c r="E79" s="17">
        <v>51.6</v>
      </c>
      <c r="F79" s="17">
        <v>130.75</v>
      </c>
      <c r="G79" s="17">
        <v>56.450000000000017</v>
      </c>
      <c r="H79" s="17"/>
      <c r="I79" s="17">
        <v>240</v>
      </c>
      <c r="J79" s="17">
        <v>247.1</v>
      </c>
      <c r="K79" s="17">
        <f>560.8+6.5+208.5</f>
        <v>775.8</v>
      </c>
      <c r="L79" s="17">
        <v>135</v>
      </c>
      <c r="M79" s="17"/>
      <c r="N79" s="17"/>
      <c r="O79" s="17"/>
      <c r="P79" s="17"/>
      <c r="Q79" s="17">
        <f t="shared" si="3"/>
        <v>1636.6999999999998</v>
      </c>
    </row>
    <row r="80" spans="1:17" s="6" customFormat="1" ht="12.95" customHeight="1">
      <c r="A80" s="22"/>
      <c r="B80" s="21"/>
      <c r="C80" s="30" t="s">
        <v>135</v>
      </c>
      <c r="D80" s="21" t="s">
        <v>136</v>
      </c>
      <c r="E80" s="17">
        <v>0</v>
      </c>
      <c r="F80" s="17">
        <v>0</v>
      </c>
      <c r="G80" s="17">
        <v>0</v>
      </c>
      <c r="H80" s="17"/>
      <c r="I80" s="17"/>
      <c r="J80" s="17">
        <v>169</v>
      </c>
      <c r="K80" s="17"/>
      <c r="L80" s="17"/>
      <c r="M80" s="17"/>
      <c r="N80" s="17"/>
      <c r="O80" s="17"/>
      <c r="P80" s="17"/>
      <c r="Q80" s="17">
        <f t="shared" si="3"/>
        <v>169</v>
      </c>
    </row>
    <row r="81" spans="1:17" s="6" customFormat="1" ht="12.95" customHeight="1">
      <c r="A81" s="22"/>
      <c r="B81" s="21"/>
      <c r="C81" s="30" t="s">
        <v>137</v>
      </c>
      <c r="D81" s="21" t="s">
        <v>138</v>
      </c>
      <c r="E81" s="17">
        <v>0</v>
      </c>
      <c r="F81" s="17">
        <v>0</v>
      </c>
      <c r="G81" s="17">
        <v>0</v>
      </c>
      <c r="H81" s="17"/>
      <c r="I81" s="17"/>
      <c r="J81" s="17"/>
      <c r="K81" s="17"/>
      <c r="L81" s="17">
        <v>89968.29</v>
      </c>
      <c r="M81" s="17"/>
      <c r="N81" s="17"/>
      <c r="O81" s="17"/>
      <c r="P81" s="17"/>
      <c r="Q81" s="17">
        <f t="shared" si="3"/>
        <v>89968.29</v>
      </c>
    </row>
    <row r="82" spans="1:17" s="6" customFormat="1" ht="12.95" customHeight="1">
      <c r="A82" s="22"/>
      <c r="B82" s="21"/>
      <c r="C82" s="30">
        <v>272</v>
      </c>
      <c r="D82" s="21" t="s">
        <v>139</v>
      </c>
      <c r="E82" s="17">
        <v>0</v>
      </c>
      <c r="F82" s="17">
        <v>0</v>
      </c>
      <c r="G82" s="17">
        <v>0</v>
      </c>
      <c r="H82" s="17"/>
      <c r="I82" s="17"/>
      <c r="J82" s="17"/>
      <c r="K82" s="17"/>
      <c r="L82" s="17"/>
      <c r="M82" s="17"/>
      <c r="N82" s="17"/>
      <c r="O82" s="17"/>
      <c r="P82" s="17"/>
      <c r="Q82" s="17">
        <f t="shared" si="3"/>
        <v>0</v>
      </c>
    </row>
    <row r="83" spans="1:17" s="6" customFormat="1" ht="12.95" customHeight="1">
      <c r="A83" s="22"/>
      <c r="B83" s="21"/>
      <c r="C83" s="30" t="s">
        <v>140</v>
      </c>
      <c r="D83" s="21" t="s">
        <v>141</v>
      </c>
      <c r="E83" s="17">
        <v>0</v>
      </c>
      <c r="F83" s="17">
        <v>0</v>
      </c>
      <c r="G83" s="17">
        <v>0</v>
      </c>
      <c r="H83" s="17"/>
      <c r="I83" s="17"/>
      <c r="J83" s="17"/>
      <c r="K83" s="17"/>
      <c r="L83" s="17"/>
      <c r="M83" s="17"/>
      <c r="N83" s="17"/>
      <c r="O83" s="17"/>
      <c r="P83" s="17"/>
      <c r="Q83" s="17">
        <f t="shared" si="3"/>
        <v>0</v>
      </c>
    </row>
    <row r="84" spans="1:17" s="6" customFormat="1" ht="12.95" customHeight="1">
      <c r="A84" s="22"/>
      <c r="B84" s="21"/>
      <c r="C84" s="30">
        <v>274</v>
      </c>
      <c r="D84" s="21" t="s">
        <v>142</v>
      </c>
      <c r="E84" s="17">
        <v>0</v>
      </c>
      <c r="F84" s="17">
        <v>0</v>
      </c>
      <c r="G84" s="17">
        <v>237</v>
      </c>
      <c r="H84" s="17"/>
      <c r="I84" s="17"/>
      <c r="J84" s="17"/>
      <c r="K84" s="17"/>
      <c r="L84" s="17"/>
      <c r="M84" s="17"/>
      <c r="N84" s="17"/>
      <c r="O84" s="17"/>
      <c r="P84" s="17"/>
      <c r="Q84" s="17">
        <f t="shared" si="3"/>
        <v>237</v>
      </c>
    </row>
    <row r="85" spans="1:17" s="6" customFormat="1" ht="12.95" customHeight="1">
      <c r="A85" s="22"/>
      <c r="B85" s="21"/>
      <c r="C85" s="30">
        <v>275</v>
      </c>
      <c r="D85" s="21" t="s">
        <v>143</v>
      </c>
      <c r="E85" s="17">
        <v>0</v>
      </c>
      <c r="F85" s="17">
        <v>0</v>
      </c>
      <c r="G85" s="17">
        <v>0</v>
      </c>
      <c r="H85" s="17"/>
      <c r="I85" s="17"/>
      <c r="J85" s="17"/>
      <c r="K85" s="17"/>
      <c r="L85" s="17"/>
      <c r="M85" s="17"/>
      <c r="N85" s="17"/>
      <c r="O85" s="17"/>
      <c r="P85" s="17"/>
      <c r="Q85" s="17">
        <f t="shared" si="3"/>
        <v>0</v>
      </c>
    </row>
    <row r="86" spans="1:17" s="6" customFormat="1" ht="12.95" customHeight="1">
      <c r="A86" s="22"/>
      <c r="B86" s="21"/>
      <c r="C86" s="30">
        <v>279</v>
      </c>
      <c r="D86" s="21" t="s">
        <v>144</v>
      </c>
      <c r="E86" s="17">
        <v>0</v>
      </c>
      <c r="F86" s="17">
        <v>0</v>
      </c>
      <c r="G86" s="17">
        <v>0</v>
      </c>
      <c r="H86" s="17"/>
      <c r="I86" s="17"/>
      <c r="J86" s="17"/>
      <c r="K86" s="17"/>
      <c r="L86" s="17"/>
      <c r="M86" s="17"/>
      <c r="N86" s="17"/>
      <c r="O86" s="17"/>
      <c r="P86" s="17"/>
      <c r="Q86" s="17">
        <f t="shared" si="3"/>
        <v>0</v>
      </c>
    </row>
    <row r="87" spans="1:17" s="6" customFormat="1" ht="12.95" customHeight="1">
      <c r="A87" s="22"/>
      <c r="B87" s="21"/>
      <c r="C87" s="30">
        <v>281</v>
      </c>
      <c r="D87" s="21" t="s">
        <v>145</v>
      </c>
      <c r="E87" s="17">
        <v>0</v>
      </c>
      <c r="F87" s="17">
        <v>0</v>
      </c>
      <c r="G87" s="17">
        <v>0</v>
      </c>
      <c r="H87" s="17"/>
      <c r="I87" s="17"/>
      <c r="J87" s="17"/>
      <c r="K87" s="17"/>
      <c r="L87" s="17"/>
      <c r="M87" s="17"/>
      <c r="N87" s="17"/>
      <c r="O87" s="17"/>
      <c r="P87" s="17"/>
      <c r="Q87" s="17">
        <f t="shared" si="3"/>
        <v>0</v>
      </c>
    </row>
    <row r="88" spans="1:17" s="6" customFormat="1" ht="12.95" customHeight="1">
      <c r="A88" s="22"/>
      <c r="B88" s="21"/>
      <c r="C88" s="30" t="s">
        <v>146</v>
      </c>
      <c r="D88" s="21" t="s">
        <v>147</v>
      </c>
      <c r="E88" s="17">
        <v>145.4</v>
      </c>
      <c r="F88" s="17">
        <v>0</v>
      </c>
      <c r="G88" s="17">
        <v>0</v>
      </c>
      <c r="H88" s="17"/>
      <c r="I88" s="17"/>
      <c r="J88" s="17">
        <v>71.5</v>
      </c>
      <c r="K88" s="17"/>
      <c r="L88" s="17"/>
      <c r="M88" s="17"/>
      <c r="N88" s="17"/>
      <c r="O88" s="17"/>
      <c r="P88" s="17"/>
      <c r="Q88" s="17">
        <f t="shared" si="3"/>
        <v>216.9</v>
      </c>
    </row>
    <row r="89" spans="1:17" s="6" customFormat="1" ht="12.95" customHeight="1">
      <c r="A89" s="22"/>
      <c r="B89" s="21"/>
      <c r="C89" s="30" t="s">
        <v>148</v>
      </c>
      <c r="D89" s="21" t="s">
        <v>149</v>
      </c>
      <c r="E89" s="17">
        <v>0</v>
      </c>
      <c r="F89" s="17">
        <v>0</v>
      </c>
      <c r="G89" s="17">
        <v>0</v>
      </c>
      <c r="H89" s="17"/>
      <c r="I89" s="17"/>
      <c r="J89" s="17">
        <v>2189.8200000000002</v>
      </c>
      <c r="K89" s="17"/>
      <c r="L89" s="17"/>
      <c r="M89" s="17"/>
      <c r="N89" s="17"/>
      <c r="O89" s="17"/>
      <c r="P89" s="17"/>
      <c r="Q89" s="17">
        <f t="shared" si="3"/>
        <v>2189.8200000000002</v>
      </c>
    </row>
    <row r="90" spans="1:17" s="6" customFormat="1" ht="12.95" customHeight="1">
      <c r="A90" s="22"/>
      <c r="B90" s="21"/>
      <c r="C90" s="30" t="s">
        <v>150</v>
      </c>
      <c r="D90" s="21" t="s">
        <v>151</v>
      </c>
      <c r="E90" s="17">
        <v>0</v>
      </c>
      <c r="F90" s="17">
        <v>0</v>
      </c>
      <c r="G90" s="17">
        <v>0</v>
      </c>
      <c r="H90" s="17"/>
      <c r="I90" s="17"/>
      <c r="J90" s="17"/>
      <c r="K90" s="17"/>
      <c r="L90" s="17"/>
      <c r="M90" s="17"/>
      <c r="N90" s="17"/>
      <c r="O90" s="17"/>
      <c r="P90" s="17"/>
      <c r="Q90" s="17">
        <f t="shared" si="3"/>
        <v>0</v>
      </c>
    </row>
    <row r="91" spans="1:17" s="6" customFormat="1" ht="12.95" customHeight="1">
      <c r="A91" s="22"/>
      <c r="B91" s="21"/>
      <c r="C91" s="30">
        <v>286</v>
      </c>
      <c r="D91" s="21" t="s">
        <v>152</v>
      </c>
      <c r="E91" s="17">
        <v>0</v>
      </c>
      <c r="F91" s="17">
        <v>0</v>
      </c>
      <c r="G91" s="17">
        <v>0</v>
      </c>
      <c r="H91" s="17"/>
      <c r="I91" s="17"/>
      <c r="J91" s="17">
        <v>132.80000000000001</v>
      </c>
      <c r="K91" s="17"/>
      <c r="L91" s="17"/>
      <c r="M91" s="17"/>
      <c r="N91" s="17"/>
      <c r="O91" s="17"/>
      <c r="P91" s="17"/>
      <c r="Q91" s="17">
        <f t="shared" si="3"/>
        <v>132.80000000000001</v>
      </c>
    </row>
    <row r="92" spans="1:17" s="6" customFormat="1" ht="12.95" customHeight="1">
      <c r="A92" s="22"/>
      <c r="B92" s="21"/>
      <c r="C92" s="30">
        <v>289</v>
      </c>
      <c r="D92" s="21" t="s">
        <v>153</v>
      </c>
      <c r="E92" s="17">
        <v>0</v>
      </c>
      <c r="F92" s="17">
        <v>0</v>
      </c>
      <c r="G92" s="17">
        <v>0</v>
      </c>
      <c r="H92" s="17"/>
      <c r="I92" s="17"/>
      <c r="J92" s="17"/>
      <c r="K92" s="17"/>
      <c r="L92" s="17"/>
      <c r="M92" s="17"/>
      <c r="N92" s="17"/>
      <c r="O92" s="17"/>
      <c r="P92" s="17"/>
      <c r="Q92" s="17">
        <f t="shared" si="3"/>
        <v>0</v>
      </c>
    </row>
    <row r="93" spans="1:17" s="6" customFormat="1" ht="12.95" customHeight="1">
      <c r="A93" s="22"/>
      <c r="B93" s="21"/>
      <c r="C93" s="30" t="s">
        <v>154</v>
      </c>
      <c r="D93" s="21" t="s">
        <v>155</v>
      </c>
      <c r="E93" s="17">
        <v>492.8</v>
      </c>
      <c r="F93" s="17">
        <v>546.58000000000015</v>
      </c>
      <c r="G93" s="17">
        <v>11.25</v>
      </c>
      <c r="H93" s="17"/>
      <c r="I93" s="17">
        <v>1644.43</v>
      </c>
      <c r="J93" s="17"/>
      <c r="K93" s="17"/>
      <c r="L93" s="17">
        <v>348.3</v>
      </c>
      <c r="M93" s="17"/>
      <c r="N93" s="17"/>
      <c r="O93" s="17"/>
      <c r="P93" s="17"/>
      <c r="Q93" s="17">
        <f t="shared" si="3"/>
        <v>3043.3600000000006</v>
      </c>
    </row>
    <row r="94" spans="1:17" s="6" customFormat="1" ht="12.95" customHeight="1">
      <c r="A94" s="22"/>
      <c r="B94" s="21"/>
      <c r="C94" s="30" t="s">
        <v>156</v>
      </c>
      <c r="D94" s="21" t="s">
        <v>157</v>
      </c>
      <c r="E94" s="17">
        <v>44.9</v>
      </c>
      <c r="F94" s="17">
        <v>8.8999999999999986</v>
      </c>
      <c r="G94" s="17">
        <v>361.5</v>
      </c>
      <c r="H94" s="17"/>
      <c r="I94" s="17">
        <v>585</v>
      </c>
      <c r="J94" s="17">
        <v>165</v>
      </c>
      <c r="K94" s="17">
        <f>307.6+57.35</f>
        <v>364.95000000000005</v>
      </c>
      <c r="L94" s="17">
        <v>790.1</v>
      </c>
      <c r="M94" s="17"/>
      <c r="N94" s="17"/>
      <c r="O94" s="17"/>
      <c r="P94" s="17"/>
      <c r="Q94" s="17">
        <f t="shared" si="3"/>
        <v>2320.35</v>
      </c>
    </row>
    <row r="95" spans="1:17" s="6" customFormat="1" ht="12.95" customHeight="1">
      <c r="A95" s="22"/>
      <c r="B95" s="30"/>
      <c r="C95" s="30" t="s">
        <v>158</v>
      </c>
      <c r="D95" s="21" t="s">
        <v>159</v>
      </c>
      <c r="E95" s="17">
        <v>0</v>
      </c>
      <c r="F95" s="17">
        <v>75.989999999999995</v>
      </c>
      <c r="G95" s="17">
        <v>0</v>
      </c>
      <c r="H95" s="17"/>
      <c r="I95" s="17"/>
      <c r="J95" s="17">
        <v>20685</v>
      </c>
      <c r="K95" s="17"/>
      <c r="L95" s="17">
        <v>63217.8</v>
      </c>
      <c r="M95" s="17"/>
      <c r="N95" s="17"/>
      <c r="O95" s="17"/>
      <c r="P95" s="17"/>
      <c r="Q95" s="17">
        <f t="shared" si="3"/>
        <v>83978.790000000008</v>
      </c>
    </row>
    <row r="96" spans="1:17" s="6" customFormat="1" ht="12.95" customHeight="1">
      <c r="A96" s="22"/>
      <c r="B96" s="30"/>
      <c r="C96" s="30" t="s">
        <v>160</v>
      </c>
      <c r="D96" s="21" t="s">
        <v>161</v>
      </c>
      <c r="E96" s="17">
        <v>0</v>
      </c>
      <c r="F96" s="17">
        <v>0</v>
      </c>
      <c r="G96" s="17">
        <v>0</v>
      </c>
      <c r="H96" s="17"/>
      <c r="I96" s="17"/>
      <c r="J96" s="17"/>
      <c r="K96" s="17"/>
      <c r="L96" s="17"/>
      <c r="M96" s="17"/>
      <c r="N96" s="17"/>
      <c r="O96" s="17"/>
      <c r="P96" s="17"/>
      <c r="Q96" s="17">
        <f t="shared" si="3"/>
        <v>0</v>
      </c>
    </row>
    <row r="97" spans="1:17" s="6" customFormat="1" ht="12.95" customHeight="1">
      <c r="A97" s="22"/>
      <c r="B97" s="30"/>
      <c r="C97" s="30" t="s">
        <v>162</v>
      </c>
      <c r="D97" s="21" t="s">
        <v>163</v>
      </c>
      <c r="E97" s="17">
        <v>0</v>
      </c>
      <c r="F97" s="17">
        <v>0</v>
      </c>
      <c r="G97" s="17">
        <v>0</v>
      </c>
      <c r="H97" s="17"/>
      <c r="I97" s="17"/>
      <c r="J97" s="17">
        <v>55.95</v>
      </c>
      <c r="K97" s="17"/>
      <c r="L97" s="17">
        <v>52.5</v>
      </c>
      <c r="M97" s="17"/>
      <c r="N97" s="17"/>
      <c r="O97" s="17"/>
      <c r="P97" s="17"/>
      <c r="Q97" s="17">
        <f t="shared" si="3"/>
        <v>108.45</v>
      </c>
    </row>
    <row r="98" spans="1:17" s="6" customFormat="1" ht="12.95" customHeight="1">
      <c r="A98" s="35"/>
      <c r="B98" s="30"/>
      <c r="C98" s="30" t="s">
        <v>164</v>
      </c>
      <c r="D98" s="21" t="s">
        <v>165</v>
      </c>
      <c r="E98" s="17">
        <v>0</v>
      </c>
      <c r="F98" s="17">
        <v>1898.6399999999999</v>
      </c>
      <c r="G98" s="17">
        <v>3418.3300000000004</v>
      </c>
      <c r="H98" s="17"/>
      <c r="I98" s="17"/>
      <c r="J98" s="17"/>
      <c r="K98" s="17"/>
      <c r="L98" s="17"/>
      <c r="M98" s="17"/>
      <c r="N98" s="17"/>
      <c r="O98" s="17"/>
      <c r="P98" s="17"/>
      <c r="Q98" s="17">
        <f t="shared" si="3"/>
        <v>5316.97</v>
      </c>
    </row>
    <row r="99" spans="1:17" s="6" customFormat="1" ht="12.95" customHeight="1">
      <c r="A99" s="7"/>
      <c r="B99" s="21"/>
      <c r="C99" s="30" t="s">
        <v>166</v>
      </c>
      <c r="D99" s="21" t="s">
        <v>167</v>
      </c>
      <c r="E99" s="17">
        <v>119.35</v>
      </c>
      <c r="F99" s="17">
        <v>1163</v>
      </c>
      <c r="G99" s="17">
        <v>20</v>
      </c>
      <c r="H99" s="17"/>
      <c r="I99" s="17">
        <v>774.98</v>
      </c>
      <c r="J99" s="17">
        <v>1853.8</v>
      </c>
      <c r="K99" s="17">
        <f>167.4+699</f>
        <v>866.4</v>
      </c>
      <c r="L99" s="17">
        <v>303.79000000000002</v>
      </c>
      <c r="M99" s="17"/>
      <c r="N99" s="17"/>
      <c r="O99" s="17"/>
      <c r="P99" s="17"/>
      <c r="Q99" s="17">
        <f t="shared" si="3"/>
        <v>5101.32</v>
      </c>
    </row>
    <row r="100" spans="1:17" s="6" customFormat="1" ht="12.95" customHeight="1">
      <c r="A100" s="7"/>
      <c r="B100" s="21"/>
      <c r="C100" s="30"/>
      <c r="D100" s="21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s="6" customFormat="1" ht="12.95" customHeight="1">
      <c r="A101" s="7"/>
      <c r="B101" s="21"/>
      <c r="C101" s="30"/>
      <c r="D101" s="21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s="6" customFormat="1" ht="12.95" customHeight="1">
      <c r="A102" s="7"/>
      <c r="B102" s="21"/>
      <c r="C102" s="30"/>
      <c r="D102" s="21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s="6" customFormat="1" ht="12.95" customHeight="1">
      <c r="A103" s="7"/>
      <c r="B103" s="21"/>
      <c r="C103" s="30"/>
      <c r="D103" s="21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s="6" customFormat="1" ht="12.95" customHeight="1">
      <c r="A104" s="7"/>
      <c r="B104" s="21"/>
      <c r="C104" s="30"/>
      <c r="D104" s="21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s="6" customFormat="1" ht="12.95" customHeight="1">
      <c r="A105" s="7"/>
      <c r="B105" s="21"/>
      <c r="C105" s="30"/>
      <c r="D105" s="21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s="6" customFormat="1" ht="12.95" customHeight="1">
      <c r="A106" s="7"/>
      <c r="B106" s="21"/>
      <c r="C106" s="30"/>
      <c r="D106" s="21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s="6" customFormat="1" ht="12.95" customHeight="1">
      <c r="A107" s="7"/>
      <c r="B107" s="36"/>
      <c r="C107" s="37"/>
      <c r="D107" s="36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</row>
    <row r="108" spans="1:17" s="6" customFormat="1" ht="12.95" customHeight="1">
      <c r="A108" s="7"/>
      <c r="B108" s="36"/>
      <c r="C108" s="37"/>
      <c r="D108" s="36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</row>
    <row r="109" spans="1:17" s="6" customFormat="1" ht="12" customHeight="1">
      <c r="A109" s="22"/>
      <c r="B109" s="37"/>
      <c r="C109" s="39"/>
      <c r="D109" s="36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1:17" s="6" customFormat="1" ht="12">
      <c r="A110" s="3"/>
      <c r="B110" s="4" t="str">
        <f>B2</f>
        <v>ASOCIACIÓN DEPORTIVA NACIONAL DE TIRO CON ARMAS DE CAZA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5"/>
      <c r="Q110" s="5"/>
    </row>
    <row r="111" spans="1:17" s="6" customFormat="1" ht="12">
      <c r="A111" s="7"/>
      <c r="B111" s="5" t="str">
        <f>B3</f>
        <v>ANEXO EJECUCIÓN PRESUPUESTARIA DEL 01 DE ENERO AL 31 DE AGOSTO DE 2020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s="6" customFormat="1" ht="12" customHeight="1">
      <c r="A112" s="7"/>
      <c r="B112" s="5"/>
      <c r="C112" s="5"/>
      <c r="D112" s="8"/>
      <c r="E112" s="5"/>
      <c r="F112" s="5"/>
      <c r="G112" s="5"/>
      <c r="H112" s="5"/>
      <c r="I112" s="9"/>
      <c r="J112" s="9"/>
      <c r="K112" s="9"/>
      <c r="L112" s="5"/>
      <c r="M112" s="5"/>
      <c r="N112" s="5"/>
      <c r="O112" s="5"/>
      <c r="P112" s="5"/>
      <c r="Q112" s="5"/>
    </row>
    <row r="113" spans="1:17" s="2" customFormat="1" ht="15" customHeight="1">
      <c r="A113" s="10"/>
      <c r="B113" s="61" t="s">
        <v>1</v>
      </c>
      <c r="C113" s="63" t="s">
        <v>2</v>
      </c>
      <c r="D113" s="63" t="s">
        <v>3</v>
      </c>
      <c r="E113" s="61" t="s">
        <v>4</v>
      </c>
      <c r="F113" s="61" t="s">
        <v>5</v>
      </c>
      <c r="G113" s="61" t="s">
        <v>6</v>
      </c>
      <c r="H113" s="61" t="s">
        <v>7</v>
      </c>
      <c r="I113" s="61" t="s">
        <v>8</v>
      </c>
      <c r="J113" s="59" t="s">
        <v>9</v>
      </c>
      <c r="K113" s="59" t="s">
        <v>10</v>
      </c>
      <c r="L113" s="59" t="s">
        <v>11</v>
      </c>
      <c r="M113" s="59" t="s">
        <v>12</v>
      </c>
      <c r="N113" s="59" t="s">
        <v>13</v>
      </c>
      <c r="O113" s="61" t="s">
        <v>14</v>
      </c>
      <c r="P113" s="59" t="s">
        <v>15</v>
      </c>
      <c r="Q113" s="11" t="s">
        <v>16</v>
      </c>
    </row>
    <row r="114" spans="1:17" s="2" customFormat="1">
      <c r="A114" s="10"/>
      <c r="B114" s="62"/>
      <c r="C114" s="64"/>
      <c r="D114" s="64"/>
      <c r="E114" s="62"/>
      <c r="F114" s="62"/>
      <c r="G114" s="62"/>
      <c r="H114" s="62"/>
      <c r="I114" s="62"/>
      <c r="J114" s="60"/>
      <c r="K114" s="60"/>
      <c r="L114" s="60"/>
      <c r="M114" s="60"/>
      <c r="N114" s="60"/>
      <c r="O114" s="62"/>
      <c r="P114" s="60"/>
      <c r="Q114" s="12" t="s">
        <v>17</v>
      </c>
    </row>
    <row r="115" spans="1:17" s="6" customFormat="1" ht="12.95" customHeight="1">
      <c r="A115" s="7"/>
      <c r="B115" s="40"/>
      <c r="C115" s="41"/>
      <c r="D115" s="41"/>
      <c r="E115" s="40"/>
      <c r="F115" s="40"/>
      <c r="G115" s="40"/>
      <c r="H115" s="40"/>
      <c r="I115" s="40"/>
      <c r="J115" s="42"/>
      <c r="K115" s="42"/>
      <c r="L115" s="42"/>
      <c r="M115" s="42"/>
      <c r="N115" s="42"/>
      <c r="O115" s="43"/>
      <c r="P115" s="42"/>
      <c r="Q115" s="44"/>
    </row>
    <row r="116" spans="1:17" s="6" customFormat="1" ht="12.95" customHeight="1">
      <c r="A116" s="22"/>
      <c r="B116" s="33">
        <v>3</v>
      </c>
      <c r="C116" s="30"/>
      <c r="D116" s="18" t="s">
        <v>168</v>
      </c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s="6" customFormat="1" ht="12.95" customHeight="1">
      <c r="A117" s="22"/>
      <c r="B117" s="30"/>
      <c r="C117" s="30" t="s">
        <v>169</v>
      </c>
      <c r="D117" s="21" t="s">
        <v>170</v>
      </c>
      <c r="E117" s="17">
        <v>1299</v>
      </c>
      <c r="F117" s="17">
        <v>0</v>
      </c>
      <c r="G117" s="17">
        <v>0</v>
      </c>
      <c r="H117" s="17"/>
      <c r="I117" s="17"/>
      <c r="J117" s="17"/>
      <c r="K117" s="17"/>
      <c r="L117" s="17"/>
      <c r="M117" s="17"/>
      <c r="N117" s="17"/>
      <c r="O117" s="17"/>
      <c r="P117" s="17"/>
      <c r="Q117" s="17">
        <f t="shared" ref="Q117:Q123" si="4">SUM(E117:P117)</f>
        <v>1299</v>
      </c>
    </row>
    <row r="118" spans="1:17" s="6" customFormat="1" ht="12.95" customHeight="1">
      <c r="A118" s="35"/>
      <c r="B118" s="30"/>
      <c r="C118" s="30" t="s">
        <v>171</v>
      </c>
      <c r="D118" s="21" t="s">
        <v>172</v>
      </c>
      <c r="E118" s="17">
        <v>0</v>
      </c>
      <c r="F118" s="17">
        <v>0</v>
      </c>
      <c r="G118" s="17">
        <v>0</v>
      </c>
      <c r="H118" s="17"/>
      <c r="I118" s="17"/>
      <c r="J118" s="17"/>
      <c r="K118" s="17"/>
      <c r="L118" s="17"/>
      <c r="M118" s="17"/>
      <c r="N118" s="17"/>
      <c r="O118" s="17"/>
      <c r="P118" s="17"/>
      <c r="Q118" s="17">
        <f t="shared" si="4"/>
        <v>0</v>
      </c>
    </row>
    <row r="119" spans="1:17" s="6" customFormat="1" ht="12.95" customHeight="1">
      <c r="A119" s="7"/>
      <c r="B119" s="21"/>
      <c r="C119" s="30" t="s">
        <v>173</v>
      </c>
      <c r="D119" s="21" t="s">
        <v>174</v>
      </c>
      <c r="E119" s="17">
        <v>0</v>
      </c>
      <c r="F119" s="17">
        <v>0</v>
      </c>
      <c r="G119" s="17">
        <v>35472.21</v>
      </c>
      <c r="H119" s="17"/>
      <c r="I119" s="17"/>
      <c r="J119" s="17"/>
      <c r="K119" s="17"/>
      <c r="L119" s="17"/>
      <c r="M119" s="17"/>
      <c r="N119" s="17"/>
      <c r="O119" s="17"/>
      <c r="P119" s="17"/>
      <c r="Q119" s="17">
        <f t="shared" si="4"/>
        <v>35472.21</v>
      </c>
    </row>
    <row r="120" spans="1:17" s="6" customFormat="1" ht="12.95" customHeight="1">
      <c r="A120" s="7"/>
      <c r="B120" s="21"/>
      <c r="C120" s="30" t="s">
        <v>175</v>
      </c>
      <c r="D120" s="21" t="s">
        <v>176</v>
      </c>
      <c r="E120" s="17">
        <v>0</v>
      </c>
      <c r="F120" s="17">
        <v>0</v>
      </c>
      <c r="G120" s="17">
        <v>0</v>
      </c>
      <c r="H120" s="17"/>
      <c r="I120" s="17"/>
      <c r="J120" s="17"/>
      <c r="K120" s="17"/>
      <c r="L120" s="17"/>
      <c r="M120" s="17"/>
      <c r="N120" s="17"/>
      <c r="O120" s="17"/>
      <c r="P120" s="17"/>
      <c r="Q120" s="17">
        <f t="shared" si="4"/>
        <v>0</v>
      </c>
    </row>
    <row r="121" spans="1:17" s="6" customFormat="1" ht="12.95" customHeight="1">
      <c r="A121" s="7"/>
      <c r="B121" s="21"/>
      <c r="C121" s="30" t="s">
        <v>177</v>
      </c>
      <c r="D121" s="21" t="s">
        <v>178</v>
      </c>
      <c r="E121" s="17">
        <v>0</v>
      </c>
      <c r="F121" s="17">
        <v>3950</v>
      </c>
      <c r="G121" s="17">
        <v>0</v>
      </c>
      <c r="H121" s="17"/>
      <c r="I121" s="17"/>
      <c r="J121" s="17">
        <v>4586.88</v>
      </c>
      <c r="K121" s="17"/>
      <c r="L121" s="17"/>
      <c r="M121" s="17"/>
      <c r="N121" s="17"/>
      <c r="O121" s="17"/>
      <c r="P121" s="17"/>
      <c r="Q121" s="17">
        <f t="shared" si="4"/>
        <v>8536.880000000001</v>
      </c>
    </row>
    <row r="122" spans="1:17" s="6" customFormat="1" ht="12.95" customHeight="1">
      <c r="A122" s="7"/>
      <c r="B122" s="21"/>
      <c r="C122" s="30" t="s">
        <v>179</v>
      </c>
      <c r="D122" s="21" t="s">
        <v>180</v>
      </c>
      <c r="E122" s="17">
        <v>0</v>
      </c>
      <c r="F122" s="17">
        <v>0</v>
      </c>
      <c r="G122" s="17">
        <v>0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f t="shared" si="4"/>
        <v>0</v>
      </c>
    </row>
    <row r="123" spans="1:17" s="6" customFormat="1" ht="12.95" customHeight="1">
      <c r="A123" s="7"/>
      <c r="B123" s="21"/>
      <c r="C123" s="30"/>
      <c r="D123" s="21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32"/>
      <c r="P123" s="32"/>
      <c r="Q123" s="17">
        <f t="shared" si="4"/>
        <v>0</v>
      </c>
    </row>
    <row r="124" spans="1:17" s="6" customFormat="1" ht="12.95" customHeight="1">
      <c r="A124" s="7"/>
      <c r="B124" s="21"/>
      <c r="C124" s="30"/>
      <c r="D124" s="21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32"/>
      <c r="P124" s="32"/>
      <c r="Q124" s="17"/>
    </row>
    <row r="125" spans="1:17" s="6" customFormat="1" ht="12.95" customHeight="1">
      <c r="A125" s="7"/>
      <c r="B125" s="21"/>
      <c r="C125" s="30"/>
      <c r="D125" s="21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32"/>
      <c r="P125" s="17"/>
      <c r="Q125" s="17"/>
    </row>
    <row r="126" spans="1:17" s="6" customFormat="1" ht="12.95" customHeight="1">
      <c r="A126" s="7"/>
      <c r="B126" s="33">
        <v>4</v>
      </c>
      <c r="C126" s="30"/>
      <c r="D126" s="18" t="s">
        <v>181</v>
      </c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32"/>
      <c r="P126" s="17"/>
      <c r="Q126" s="17"/>
    </row>
    <row r="127" spans="1:17" s="6" customFormat="1" ht="12.95" customHeight="1">
      <c r="A127" s="7"/>
      <c r="B127" s="21"/>
      <c r="C127" s="30" t="s">
        <v>182</v>
      </c>
      <c r="D127" s="21" t="s">
        <v>183</v>
      </c>
      <c r="E127" s="17">
        <v>0</v>
      </c>
      <c r="F127" s="17">
        <v>0</v>
      </c>
      <c r="G127" s="17">
        <v>0</v>
      </c>
      <c r="H127" s="17">
        <v>24186.22</v>
      </c>
      <c r="I127" s="17">
        <v>37533.56</v>
      </c>
      <c r="J127" s="17"/>
      <c r="K127" s="17"/>
      <c r="L127" s="17"/>
      <c r="M127" s="17"/>
      <c r="N127" s="17"/>
      <c r="O127" s="17"/>
      <c r="P127" s="17"/>
      <c r="Q127" s="17">
        <f t="shared" ref="Q127:Q130" si="5">SUM(E127:P127)</f>
        <v>61719.78</v>
      </c>
    </row>
    <row r="128" spans="1:17" s="6" customFormat="1" ht="12.95" customHeight="1">
      <c r="A128" s="7"/>
      <c r="B128" s="21"/>
      <c r="C128" s="30" t="s">
        <v>184</v>
      </c>
      <c r="D128" s="21" t="s">
        <v>185</v>
      </c>
      <c r="E128" s="17">
        <v>0</v>
      </c>
      <c r="F128" s="17">
        <v>0</v>
      </c>
      <c r="G128" s="17">
        <v>0</v>
      </c>
      <c r="H128" s="17">
        <v>3718.87</v>
      </c>
      <c r="I128" s="17"/>
      <c r="J128" s="17"/>
      <c r="K128" s="17"/>
      <c r="L128" s="17"/>
      <c r="M128" s="17"/>
      <c r="N128" s="17"/>
      <c r="O128" s="17"/>
      <c r="P128" s="17"/>
      <c r="Q128" s="17">
        <f t="shared" si="5"/>
        <v>3718.87</v>
      </c>
    </row>
    <row r="129" spans="1:17" s="6" customFormat="1" ht="12.95" customHeight="1">
      <c r="A129" s="7"/>
      <c r="B129" s="30"/>
      <c r="C129" s="30" t="s">
        <v>186</v>
      </c>
      <c r="D129" s="21" t="s">
        <v>187</v>
      </c>
      <c r="E129" s="17">
        <v>1600</v>
      </c>
      <c r="F129" s="17">
        <v>1600</v>
      </c>
      <c r="G129" s="17">
        <v>1600</v>
      </c>
      <c r="H129" s="17">
        <v>1600</v>
      </c>
      <c r="I129" s="17">
        <v>1600</v>
      </c>
      <c r="J129" s="17">
        <f>1600+14120.77</f>
        <v>15720.77</v>
      </c>
      <c r="K129" s="17">
        <f>1600+9468.37</f>
        <v>11068.37</v>
      </c>
      <c r="L129" s="17">
        <v>1600</v>
      </c>
      <c r="M129" s="17"/>
      <c r="N129" s="17"/>
      <c r="O129" s="17"/>
      <c r="P129" s="17"/>
      <c r="Q129" s="17">
        <f>SUM(E129:P129)</f>
        <v>36389.14</v>
      </c>
    </row>
    <row r="130" spans="1:17" s="6" customFormat="1" ht="12.95" customHeight="1">
      <c r="A130" s="7"/>
      <c r="B130" s="30"/>
      <c r="C130" s="30" t="s">
        <v>188</v>
      </c>
      <c r="D130" s="21" t="s">
        <v>189</v>
      </c>
      <c r="E130" s="17">
        <v>0</v>
      </c>
      <c r="F130" s="17">
        <v>0</v>
      </c>
      <c r="G130" s="17">
        <v>0</v>
      </c>
      <c r="H130" s="17"/>
      <c r="I130" s="17"/>
      <c r="J130" s="17"/>
      <c r="K130" s="17"/>
      <c r="L130" s="17">
        <v>1924.74</v>
      </c>
      <c r="M130" s="17"/>
      <c r="N130" s="17"/>
      <c r="O130" s="17"/>
      <c r="P130" s="17"/>
      <c r="Q130" s="17">
        <f t="shared" si="5"/>
        <v>1924.74</v>
      </c>
    </row>
    <row r="131" spans="1:17" s="6" customFormat="1" ht="12.95" customHeight="1">
      <c r="A131" s="7"/>
      <c r="B131" s="30"/>
      <c r="C131" s="30"/>
      <c r="D131" s="21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17" s="6" customFormat="1" ht="12.95" customHeight="1">
      <c r="A132" s="7"/>
      <c r="B132" s="30"/>
      <c r="C132" s="30"/>
      <c r="D132" s="21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s="6" customFormat="1" ht="0.75" customHeight="1">
      <c r="A133" s="7"/>
      <c r="B133" s="30"/>
      <c r="C133" s="30"/>
      <c r="D133" s="21"/>
      <c r="E133" s="17"/>
      <c r="F133" s="17"/>
      <c r="G133" s="17"/>
      <c r="H133" s="17"/>
      <c r="I133" s="17"/>
      <c r="J133" s="17"/>
      <c r="K133" s="17"/>
      <c r="L133" s="45"/>
      <c r="M133" s="17"/>
      <c r="N133" s="17"/>
      <c r="O133" s="17"/>
      <c r="P133" s="17"/>
      <c r="Q133" s="17"/>
    </row>
    <row r="134" spans="1:17" s="6" customFormat="1" ht="12.95" customHeight="1" thickBot="1">
      <c r="A134" s="7"/>
      <c r="B134" s="46"/>
      <c r="C134" s="47"/>
      <c r="D134" s="46"/>
      <c r="E134" s="65">
        <f>SUM(E8:E133)</f>
        <v>128120.21000000002</v>
      </c>
      <c r="F134" s="65">
        <f t="shared" ref="F134:Q134" si="6">SUM(F8:F130)</f>
        <v>306578.08000000007</v>
      </c>
      <c r="G134" s="65">
        <f t="shared" si="6"/>
        <v>513467.53</v>
      </c>
      <c r="H134" s="65">
        <f t="shared" si="6"/>
        <v>165167.60999999999</v>
      </c>
      <c r="I134" s="65">
        <f t="shared" si="6"/>
        <v>178953.66000000003</v>
      </c>
      <c r="J134" s="65">
        <f t="shared" si="6"/>
        <v>174609.43</v>
      </c>
      <c r="K134" s="48">
        <f t="shared" si="6"/>
        <v>227219.55999999997</v>
      </c>
      <c r="L134" s="48">
        <f t="shared" si="6"/>
        <v>396557.40999999992</v>
      </c>
      <c r="M134" s="48">
        <f t="shared" si="6"/>
        <v>0</v>
      </c>
      <c r="N134" s="48">
        <f t="shared" si="6"/>
        <v>0</v>
      </c>
      <c r="O134" s="48">
        <f t="shared" si="6"/>
        <v>0</v>
      </c>
      <c r="P134" s="48">
        <f t="shared" si="6"/>
        <v>0</v>
      </c>
      <c r="Q134" s="49">
        <f t="shared" si="6"/>
        <v>2090673.4899999998</v>
      </c>
    </row>
    <row r="135" spans="1:17" s="6" customFormat="1" ht="12.95" customHeight="1" thickTop="1">
      <c r="A135" s="7"/>
      <c r="B135" s="50"/>
      <c r="C135" s="50"/>
      <c r="D135" s="50"/>
      <c r="E135" s="51"/>
      <c r="F135" s="51"/>
      <c r="G135" s="51"/>
      <c r="H135" s="51"/>
      <c r="I135" s="51"/>
      <c r="J135" s="52"/>
      <c r="K135" s="51"/>
      <c r="L135" s="53"/>
      <c r="M135" s="52"/>
      <c r="N135" s="50"/>
      <c r="O135" s="50"/>
      <c r="P135" s="38"/>
      <c r="Q135" s="38"/>
    </row>
    <row r="136" spans="1:17" s="6" customFormat="1" ht="12.95" customHeight="1">
      <c r="A136" s="7"/>
      <c r="B136" s="54"/>
      <c r="C136" s="50"/>
      <c r="D136" s="50"/>
      <c r="E136" s="38"/>
      <c r="F136" s="50"/>
      <c r="G136" s="50"/>
      <c r="H136" s="50"/>
      <c r="I136" s="50"/>
      <c r="J136" s="38"/>
      <c r="K136" s="38"/>
      <c r="L136" s="55"/>
      <c r="M136" s="50"/>
      <c r="N136" s="50"/>
      <c r="O136" s="50"/>
      <c r="P136" s="38"/>
      <c r="Q136" s="38"/>
    </row>
    <row r="137" spans="1:17" s="6" customFormat="1" ht="12.95" customHeight="1">
      <c r="A137" s="7"/>
      <c r="B137" s="54"/>
      <c r="C137" s="50"/>
      <c r="D137" s="50"/>
      <c r="E137" s="38"/>
      <c r="F137" s="50"/>
      <c r="G137" s="50"/>
      <c r="H137" s="50"/>
      <c r="I137" s="50"/>
      <c r="J137" s="38"/>
      <c r="K137" s="38"/>
      <c r="L137" s="55"/>
      <c r="M137" s="50"/>
      <c r="N137" s="50"/>
      <c r="O137" s="50"/>
      <c r="P137" s="38"/>
      <c r="Q137" s="38"/>
    </row>
    <row r="138" spans="1:17" s="6" customFormat="1" ht="12.95" customHeight="1">
      <c r="A138" s="7"/>
      <c r="B138" s="54"/>
      <c r="C138" s="50"/>
      <c r="D138" s="50"/>
      <c r="E138" s="38"/>
      <c r="F138" s="50"/>
      <c r="G138" s="50"/>
      <c r="H138" s="50"/>
      <c r="I138" s="50"/>
      <c r="J138" s="38"/>
      <c r="K138" s="38"/>
      <c r="L138" s="55"/>
      <c r="M138" s="50"/>
      <c r="N138" s="50"/>
      <c r="O138" s="50"/>
      <c r="P138" s="38"/>
      <c r="Q138" s="38"/>
    </row>
    <row r="139" spans="1:17" s="6" customFormat="1" ht="12.95" customHeight="1">
      <c r="A139" s="7"/>
      <c r="B139" s="54"/>
      <c r="C139" s="50"/>
      <c r="D139" s="50"/>
      <c r="E139" s="38"/>
      <c r="F139" s="50"/>
      <c r="G139" s="50"/>
      <c r="H139" s="50"/>
      <c r="I139" s="50"/>
      <c r="J139" s="38"/>
      <c r="K139" s="38"/>
      <c r="L139" s="55"/>
      <c r="M139" s="50"/>
      <c r="N139" s="50"/>
      <c r="O139" s="50"/>
      <c r="P139" s="38"/>
      <c r="Q139" s="38"/>
    </row>
    <row r="140" spans="1:17" s="6" customFormat="1" ht="12.95" customHeight="1">
      <c r="A140" s="7"/>
      <c r="B140" s="54"/>
      <c r="C140" s="50"/>
      <c r="D140" s="50"/>
      <c r="E140" s="38"/>
      <c r="F140" s="50"/>
      <c r="G140" s="50"/>
      <c r="H140" s="50"/>
      <c r="I140" s="50"/>
      <c r="J140" s="38"/>
      <c r="K140" s="38"/>
      <c r="L140" s="55"/>
      <c r="M140" s="50"/>
      <c r="N140" s="50"/>
      <c r="O140" s="50"/>
      <c r="P140" s="38"/>
      <c r="Q140" s="38"/>
    </row>
    <row r="141" spans="1:17" s="6" customFormat="1" ht="12.95" customHeight="1">
      <c r="A141" s="7"/>
      <c r="B141" s="54"/>
      <c r="C141" s="50"/>
      <c r="D141" s="50"/>
      <c r="E141" s="38"/>
      <c r="F141" s="50"/>
      <c r="G141" s="50"/>
      <c r="H141" s="50"/>
      <c r="I141" s="50"/>
      <c r="J141" s="38"/>
      <c r="K141" s="38"/>
      <c r="L141" s="55"/>
      <c r="M141" s="50"/>
      <c r="N141" s="50"/>
      <c r="O141" s="50"/>
      <c r="P141" s="38"/>
      <c r="Q141" s="38"/>
    </row>
    <row r="142" spans="1:17" s="6" customFormat="1" ht="12.95" customHeight="1">
      <c r="A142" s="7"/>
      <c r="B142" s="54"/>
      <c r="C142" s="50"/>
      <c r="D142" s="50"/>
      <c r="E142" s="38"/>
      <c r="F142" s="50"/>
      <c r="G142" s="50"/>
      <c r="H142" s="50"/>
      <c r="I142" s="50"/>
      <c r="J142" s="38"/>
      <c r="K142" s="38"/>
      <c r="L142" s="55"/>
      <c r="M142" s="50"/>
      <c r="N142" s="50"/>
      <c r="O142" s="50"/>
      <c r="P142" s="38"/>
      <c r="Q142" s="38"/>
    </row>
    <row r="143" spans="1:17" s="6" customFormat="1" ht="12.95" customHeight="1">
      <c r="A143" s="7"/>
      <c r="B143" s="54"/>
      <c r="C143" s="50"/>
      <c r="D143" s="50"/>
      <c r="E143" s="38"/>
      <c r="F143" s="50"/>
      <c r="G143" s="50"/>
      <c r="H143" s="50"/>
      <c r="I143" s="50"/>
      <c r="J143" s="38"/>
      <c r="K143" s="38"/>
      <c r="L143" s="55"/>
      <c r="M143" s="50"/>
      <c r="N143" s="50"/>
      <c r="O143" s="50"/>
      <c r="P143" s="38"/>
      <c r="Q143" s="38"/>
    </row>
    <row r="144" spans="1:17" s="6" customFormat="1" ht="12.95" customHeight="1">
      <c r="A144" s="7"/>
      <c r="B144" s="54"/>
      <c r="C144" s="50"/>
      <c r="D144" s="50"/>
      <c r="E144" s="50"/>
      <c r="F144" s="50"/>
      <c r="G144" s="50"/>
      <c r="H144" s="50"/>
      <c r="I144" s="50"/>
      <c r="J144" s="38"/>
      <c r="K144" s="38"/>
      <c r="L144" s="55"/>
      <c r="M144" s="50"/>
      <c r="N144" s="50"/>
      <c r="O144" s="50"/>
      <c r="P144" s="38"/>
      <c r="Q144" s="38"/>
    </row>
    <row r="145" spans="1:19" s="6" customFormat="1" ht="12.95" customHeight="1">
      <c r="A145" s="7"/>
      <c r="B145" s="54"/>
      <c r="C145" s="50"/>
      <c r="D145" s="50"/>
      <c r="E145" s="50"/>
      <c r="F145" s="50"/>
      <c r="G145" s="50"/>
      <c r="H145" s="50"/>
      <c r="I145" s="50"/>
      <c r="J145" s="50"/>
      <c r="K145" s="38"/>
      <c r="L145" s="55"/>
      <c r="M145" s="50"/>
      <c r="N145" s="50"/>
      <c r="O145" s="50"/>
      <c r="P145" s="38"/>
      <c r="Q145" s="38"/>
    </row>
    <row r="146" spans="1:19" s="6" customFormat="1" ht="12.95" customHeight="1">
      <c r="A146" s="3"/>
      <c r="B146" s="54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38"/>
      <c r="Q146" s="38"/>
    </row>
    <row r="147" spans="1:19" s="23" customFormat="1" ht="12.95" customHeight="1">
      <c r="A147" s="7"/>
      <c r="B147" s="54"/>
      <c r="C147" s="50"/>
      <c r="D147" s="66" t="s">
        <v>198</v>
      </c>
      <c r="H147" s="67" t="s">
        <v>192</v>
      </c>
      <c r="I147" s="50"/>
      <c r="J147" s="50"/>
      <c r="K147" s="50"/>
      <c r="L147" s="56"/>
      <c r="M147" s="68" t="s">
        <v>193</v>
      </c>
      <c r="N147" s="68"/>
      <c r="P147" s="52"/>
      <c r="Q147" s="38"/>
    </row>
    <row r="148" spans="1:19" s="23" customFormat="1" ht="12.95" customHeight="1">
      <c r="A148" s="7"/>
      <c r="B148" s="54"/>
      <c r="C148" s="50"/>
      <c r="D148" s="66" t="s">
        <v>199</v>
      </c>
      <c r="H148" s="67" t="s">
        <v>194</v>
      </c>
      <c r="I148" s="57"/>
      <c r="J148" s="57"/>
      <c r="L148" s="56"/>
      <c r="M148" s="68" t="s">
        <v>195</v>
      </c>
      <c r="N148" s="68"/>
      <c r="P148" s="50"/>
      <c r="Q148" s="38"/>
    </row>
    <row r="149" spans="1:19" s="23" customFormat="1" ht="12">
      <c r="D149" s="58"/>
      <c r="R149" s="6"/>
      <c r="S149" s="6"/>
    </row>
    <row r="150" spans="1:19" s="23" customFormat="1" ht="12">
      <c r="R150" s="6"/>
      <c r="S150" s="6"/>
    </row>
    <row r="151" spans="1:19" s="23" customFormat="1" ht="12">
      <c r="R151" s="6"/>
      <c r="S151" s="6"/>
    </row>
    <row r="152" spans="1:19" s="23" customFormat="1" ht="12">
      <c r="R152" s="6"/>
      <c r="S152" s="6"/>
    </row>
    <row r="153" spans="1:19" s="23" customFormat="1" ht="12">
      <c r="R153" s="6"/>
      <c r="S153" s="6"/>
    </row>
    <row r="154" spans="1:19" s="23" customFormat="1" ht="12">
      <c r="R154" s="6"/>
      <c r="S154" s="6"/>
    </row>
    <row r="155" spans="1:19" s="23" customFormat="1" ht="12">
      <c r="R155" s="6"/>
      <c r="S155" s="6"/>
    </row>
    <row r="156" spans="1:19" s="23" customFormat="1" ht="12">
      <c r="R156" s="6"/>
      <c r="S156" s="6"/>
    </row>
    <row r="157" spans="1:19" s="23" customFormat="1" ht="12">
      <c r="R157" s="6"/>
      <c r="S157" s="6"/>
    </row>
    <row r="158" spans="1:19" s="23" customFormat="1" ht="12">
      <c r="R158" s="6"/>
      <c r="S158" s="6"/>
    </row>
    <row r="159" spans="1:19" s="23" customFormat="1" ht="12">
      <c r="R159" s="6"/>
      <c r="S159" s="6"/>
    </row>
    <row r="160" spans="1:19" s="23" customFormat="1" ht="12">
      <c r="R160" s="6"/>
      <c r="S160" s="6"/>
    </row>
  </sheetData>
  <mergeCells count="45">
    <mergeCell ref="P113:P114"/>
    <mergeCell ref="J113:J114"/>
    <mergeCell ref="K113:K114"/>
    <mergeCell ref="L113:L114"/>
    <mergeCell ref="M113:M114"/>
    <mergeCell ref="N113:N114"/>
    <mergeCell ref="O113:O114"/>
    <mergeCell ref="O59:O60"/>
    <mergeCell ref="P59:P60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I59:I60"/>
    <mergeCell ref="J59:J60"/>
    <mergeCell ref="K59:K60"/>
    <mergeCell ref="L59:L60"/>
    <mergeCell ref="M59:M60"/>
    <mergeCell ref="N59:N60"/>
    <mergeCell ref="N5:N6"/>
    <mergeCell ref="O5:O6"/>
    <mergeCell ref="P5:P6"/>
    <mergeCell ref="B59:B60"/>
    <mergeCell ref="C59:C60"/>
    <mergeCell ref="D59:D60"/>
    <mergeCell ref="E59:E60"/>
    <mergeCell ref="F59:F60"/>
    <mergeCell ref="G59:G60"/>
    <mergeCell ref="H59:H60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CUATRIMESTRE ENERO - ABRIL 2020</vt:lpstr>
      <vt:lpstr>CUATRIMESTRE MAYO - AGOSTO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dcterms:created xsi:type="dcterms:W3CDTF">2020-07-27T18:02:22Z</dcterms:created>
  <dcterms:modified xsi:type="dcterms:W3CDTF">2020-09-15T15:38:08Z</dcterms:modified>
</cp:coreProperties>
</file>